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730" windowHeight="9735"/>
  </bookViews>
  <sheets>
    <sheet name="ДХФ" sheetId="16" r:id="rId1"/>
    <sheet name="ASE_rus" sheetId="11" state="hidden" r:id="rId2"/>
  </sheets>
  <definedNames>
    <definedName name="_xlnm.Print_Area" localSheetId="0">ДХФ!$A$1:$BI$208</definedName>
  </definedNames>
  <calcPr calcId="152511"/>
</workbook>
</file>

<file path=xl/calcChain.xml><?xml version="1.0" encoding="utf-8"?>
<calcChain xmlns="http://schemas.openxmlformats.org/spreadsheetml/2006/main">
  <c r="AZ188" i="16" l="1"/>
  <c r="AV188" i="16"/>
  <c r="BD188" i="16" s="1"/>
  <c r="AP188" i="16"/>
  <c r="AA187" i="16"/>
  <c r="U187" i="16"/>
  <c r="BD180" i="16"/>
  <c r="AA180" i="16"/>
  <c r="AS180" i="16" s="1"/>
  <c r="BD179" i="16"/>
  <c r="AA179" i="16"/>
  <c r="AS179" i="16" s="1"/>
  <c r="U179" i="16" s="1"/>
  <c r="BD178" i="16"/>
  <c r="AA178" i="16"/>
  <c r="AS178" i="16" s="1"/>
  <c r="BD177" i="16"/>
  <c r="AA177" i="16"/>
  <c r="AS177" i="16" s="1"/>
  <c r="U177" i="16" s="1"/>
  <c r="BD176" i="16"/>
  <c r="AS176" i="16"/>
  <c r="U176" i="16" s="1"/>
  <c r="AA176" i="16"/>
  <c r="BD175" i="16"/>
  <c r="AS175" i="16"/>
  <c r="AA175" i="16"/>
  <c r="U175" i="16"/>
  <c r="BD174" i="16"/>
  <c r="AA174" i="16"/>
  <c r="BD173" i="16"/>
  <c r="AS173" i="16"/>
  <c r="AA173" i="16"/>
  <c r="U173" i="16" s="1"/>
  <c r="BD172" i="16"/>
  <c r="AA172" i="16"/>
  <c r="AS172" i="16" s="1"/>
  <c r="U172" i="16" s="1"/>
  <c r="BD171" i="16"/>
  <c r="AA171" i="16"/>
  <c r="AS171" i="16" s="1"/>
  <c r="AZ169" i="16"/>
  <c r="AV169" i="16"/>
  <c r="BD169" i="16" s="1"/>
  <c r="AP169" i="16"/>
  <c r="AM169" i="16"/>
  <c r="AM188" i="16" s="1"/>
  <c r="AJ169" i="16"/>
  <c r="AJ188" i="16" s="1"/>
  <c r="AG169" i="16"/>
  <c r="AG188" i="16" s="1"/>
  <c r="AD169" i="16"/>
  <c r="AD188" i="16" s="1"/>
  <c r="BD168" i="16"/>
  <c r="AA168" i="16"/>
  <c r="AS168" i="16" s="1"/>
  <c r="U168" i="16" s="1"/>
  <c r="BD167" i="16"/>
  <c r="AA167" i="16"/>
  <c r="BD166" i="16"/>
  <c r="AA166" i="16"/>
  <c r="AS166" i="16" s="1"/>
  <c r="U166" i="16" s="1"/>
  <c r="BD165" i="16"/>
  <c r="AA165" i="16"/>
  <c r="AS165" i="16" s="1"/>
  <c r="U165" i="16" s="1"/>
  <c r="BD164" i="16"/>
  <c r="AA164" i="16"/>
  <c r="AS164" i="16" s="1"/>
  <c r="BD163" i="16"/>
  <c r="AA163" i="16"/>
  <c r="AS163" i="16" s="1"/>
  <c r="U163" i="16" s="1"/>
  <c r="BD162" i="16"/>
  <c r="AS162" i="16"/>
  <c r="U162" i="16" s="1"/>
  <c r="AA162" i="16"/>
  <c r="BD161" i="16"/>
  <c r="AS161" i="16"/>
  <c r="AA161" i="16"/>
  <c r="U161" i="16"/>
  <c r="BD160" i="16"/>
  <c r="AA160" i="16"/>
  <c r="BD159" i="16"/>
  <c r="AS159" i="16"/>
  <c r="AA159" i="16"/>
  <c r="U159" i="16" s="1"/>
  <c r="U160" i="16" l="1"/>
  <c r="U174" i="16"/>
  <c r="U167" i="16"/>
  <c r="U180" i="16"/>
  <c r="AS167" i="16"/>
  <c r="AS174" i="16"/>
  <c r="U164" i="16"/>
  <c r="U178" i="16"/>
  <c r="U171" i="16"/>
  <c r="AS160" i="16"/>
  <c r="AS169" i="16" s="1"/>
  <c r="AS188" i="16" s="1"/>
  <c r="AA169" i="16"/>
  <c r="AA188" i="16" s="1"/>
  <c r="U169" i="16" l="1"/>
  <c r="U188" i="16" l="1"/>
  <c r="X168" i="16"/>
  <c r="X179" i="16" l="1"/>
  <c r="X175" i="16"/>
  <c r="X159" i="16"/>
  <c r="X161" i="16"/>
  <c r="X172" i="16"/>
  <c r="X166" i="16"/>
  <c r="X176" i="16"/>
  <c r="X187" i="16"/>
  <c r="X162" i="16"/>
  <c r="X165" i="16"/>
  <c r="X177" i="16"/>
  <c r="X163" i="16"/>
  <c r="X173" i="16"/>
  <c r="X180" i="16"/>
  <c r="X174" i="16"/>
  <c r="X160" i="16"/>
  <c r="X171" i="16"/>
  <c r="X167" i="16"/>
  <c r="X178" i="16"/>
  <c r="X164" i="16"/>
  <c r="X169" i="16" l="1"/>
  <c r="X188" i="16" s="1"/>
  <c r="AM147" i="16" l="1"/>
  <c r="AJ147" i="16"/>
  <c r="AG147" i="16"/>
  <c r="AD147" i="16"/>
  <c r="AA146" i="16"/>
  <c r="U146" i="16" s="1"/>
  <c r="AA145" i="16"/>
  <c r="AS145" i="16" s="1"/>
  <c r="U145" i="16" s="1"/>
  <c r="AA144" i="16"/>
  <c r="AS144" i="16" s="1"/>
  <c r="U144" i="16" s="1"/>
  <c r="AA143" i="16"/>
  <c r="AA142" i="16"/>
  <c r="AS142" i="16" s="1"/>
  <c r="U142" i="16" s="1"/>
  <c r="BD139" i="16"/>
  <c r="AA139" i="16"/>
  <c r="AS139" i="16" s="1"/>
  <c r="U139" i="16" s="1"/>
  <c r="BD138" i="16"/>
  <c r="AS138" i="16"/>
  <c r="U138" i="16" s="1"/>
  <c r="AA138" i="16"/>
  <c r="BD137" i="16"/>
  <c r="AA137" i="16"/>
  <c r="AS137" i="16" s="1"/>
  <c r="U137" i="16" s="1"/>
  <c r="BD136" i="16"/>
  <c r="AA136" i="16"/>
  <c r="BD135" i="16"/>
  <c r="AA135" i="16"/>
  <c r="AS135" i="16" s="1"/>
  <c r="U135" i="16" s="1"/>
  <c r="BD134" i="16"/>
  <c r="AA134" i="16"/>
  <c r="AS134" i="16" s="1"/>
  <c r="U134" i="16" s="1"/>
  <c r="BD133" i="16"/>
  <c r="AA133" i="16"/>
  <c r="AS133" i="16" s="1"/>
  <c r="U133" i="16" s="1"/>
  <c r="BD132" i="16"/>
  <c r="AA132" i="16"/>
  <c r="AS132" i="16" s="1"/>
  <c r="U132" i="16" s="1"/>
  <c r="BD131" i="16"/>
  <c r="AS131" i="16"/>
  <c r="AA131" i="16"/>
  <c r="U131" i="16" s="1"/>
  <c r="BD130" i="16"/>
  <c r="AA130" i="16"/>
  <c r="AS130" i="16" s="1"/>
  <c r="U130" i="16" s="1"/>
  <c r="AZ128" i="16"/>
  <c r="AZ147" i="16" s="1"/>
  <c r="AV128" i="16"/>
  <c r="AV147" i="16" s="1"/>
  <c r="BD147" i="16" s="1"/>
  <c r="AP128" i="16"/>
  <c r="AP147" i="16" s="1"/>
  <c r="AM128" i="16"/>
  <c r="AJ128" i="16"/>
  <c r="AG128" i="16"/>
  <c r="AD128" i="16"/>
  <c r="BD127" i="16"/>
  <c r="AA127" i="16"/>
  <c r="BD126" i="16"/>
  <c r="AA126" i="16"/>
  <c r="AS126" i="16" s="1"/>
  <c r="U126" i="16" s="1"/>
  <c r="BD125" i="16"/>
  <c r="AA125" i="16"/>
  <c r="AS125" i="16" s="1"/>
  <c r="U125" i="16" s="1"/>
  <c r="BD124" i="16"/>
  <c r="AS124" i="16"/>
  <c r="U124" i="16" s="1"/>
  <c r="AA124" i="16"/>
  <c r="BD123" i="16"/>
  <c r="AA123" i="16"/>
  <c r="AS123" i="16" s="1"/>
  <c r="U123" i="16" s="1"/>
  <c r="BD122" i="16"/>
  <c r="AA122" i="16"/>
  <c r="BD121" i="16"/>
  <c r="AA121" i="16"/>
  <c r="AS121" i="16" s="1"/>
  <c r="U121" i="16" s="1"/>
  <c r="BD120" i="16"/>
  <c r="AA120" i="16"/>
  <c r="AS120" i="16" s="1"/>
  <c r="U120" i="16" s="1"/>
  <c r="BD119" i="16"/>
  <c r="AA119" i="16"/>
  <c r="AS119" i="16" s="1"/>
  <c r="U119" i="16" s="1"/>
  <c r="BD118" i="16"/>
  <c r="AA118" i="16"/>
  <c r="AS118" i="16" s="1"/>
  <c r="U118" i="16" l="1"/>
  <c r="U136" i="16"/>
  <c r="U127" i="16"/>
  <c r="U122" i="16"/>
  <c r="AS122" i="16"/>
  <c r="AS136" i="16"/>
  <c r="BD128" i="16"/>
  <c r="AA128" i="16"/>
  <c r="AA147" i="16" s="1"/>
  <c r="AS143" i="16"/>
  <c r="U143" i="16" s="1"/>
  <c r="AS127" i="16"/>
  <c r="AS128" i="16" s="1"/>
  <c r="AS147" i="16" s="1"/>
  <c r="X143" i="16" l="1"/>
  <c r="U128" i="16"/>
  <c r="U147" i="16" s="1"/>
  <c r="X122" i="16"/>
  <c r="X136" i="16"/>
  <c r="X134" i="16" l="1"/>
  <c r="X132" i="16"/>
  <c r="X142" i="16"/>
  <c r="X144" i="16"/>
  <c r="X137" i="16"/>
  <c r="X124" i="16"/>
  <c r="X121" i="16"/>
  <c r="X123" i="16"/>
  <c r="X145" i="16"/>
  <c r="X120" i="16"/>
  <c r="X138" i="16"/>
  <c r="X126" i="16"/>
  <c r="X119" i="16"/>
  <c r="X133" i="16"/>
  <c r="X139" i="16"/>
  <c r="X130" i="16"/>
  <c r="X131" i="16"/>
  <c r="X146" i="16"/>
  <c r="X125" i="16"/>
  <c r="X135" i="16"/>
  <c r="X118" i="16"/>
  <c r="X127" i="16"/>
  <c r="X128" i="16" l="1"/>
  <c r="X147" i="16" s="1"/>
  <c r="BD90" i="16" l="1"/>
  <c r="AA90" i="16"/>
  <c r="AS90" i="16" l="1"/>
  <c r="U90" i="16" s="1"/>
  <c r="AS81" i="16" l="1"/>
  <c r="BD81" i="16"/>
  <c r="AA59" i="16" l="1"/>
  <c r="U59" i="16" l="1"/>
  <c r="AA103" i="16"/>
  <c r="U103" i="16" s="1"/>
  <c r="AD44" i="16" l="1"/>
  <c r="AD62" i="16" s="1"/>
  <c r="AM44" i="16"/>
  <c r="AM62" i="16" s="1"/>
  <c r="AM85" i="16"/>
  <c r="AP85" i="16"/>
  <c r="AP104" i="16" s="1"/>
  <c r="AM104" i="16" l="1"/>
  <c r="AP44" i="16"/>
  <c r="AP62" i="16" s="1"/>
  <c r="AG44" i="16"/>
  <c r="AG62" i="16" s="1"/>
  <c r="AA102" i="16" l="1"/>
  <c r="AA88" i="16" l="1"/>
  <c r="AS88" i="16" s="1"/>
  <c r="AA89" i="16"/>
  <c r="AS89" i="16" s="1"/>
  <c r="AA91" i="16"/>
  <c r="AS91" i="16" s="1"/>
  <c r="AA92" i="16"/>
  <c r="AS92" i="16" s="1"/>
  <c r="AA93" i="16"/>
  <c r="AS93" i="16" s="1"/>
  <c r="AA94" i="16"/>
  <c r="AS94" i="16" s="1"/>
  <c r="AA95" i="16"/>
  <c r="AS95" i="16" s="1"/>
  <c r="AA87" i="16"/>
  <c r="AS87" i="16" s="1"/>
  <c r="BD88" i="16"/>
  <c r="BD89" i="16"/>
  <c r="BD91" i="16"/>
  <c r="BD92" i="16"/>
  <c r="BD93" i="16"/>
  <c r="BD94" i="16"/>
  <c r="BD95" i="16"/>
  <c r="BD87" i="16"/>
  <c r="BD77" i="16"/>
  <c r="BD78" i="16"/>
  <c r="BD79" i="16"/>
  <c r="BD80" i="16"/>
  <c r="BD82" i="16"/>
  <c r="BD83" i="16"/>
  <c r="BD84" i="16"/>
  <c r="BD76" i="16"/>
  <c r="AA47" i="16"/>
  <c r="AA48" i="16"/>
  <c r="AA49" i="16"/>
  <c r="AA50" i="16"/>
  <c r="AA51" i="16"/>
  <c r="AA52" i="16"/>
  <c r="AA46" i="16"/>
  <c r="AA57" i="16"/>
  <c r="AS57" i="16" s="1"/>
  <c r="U102" i="16" l="1"/>
  <c r="U57" i="16"/>
  <c r="BD47" i="16"/>
  <c r="BD48" i="16"/>
  <c r="BD49" i="16"/>
  <c r="BD50" i="16"/>
  <c r="BD51" i="16"/>
  <c r="BD52" i="16"/>
  <c r="BD46" i="16"/>
  <c r="AS52" i="16"/>
  <c r="U52" i="16" s="1"/>
  <c r="AA37" i="16"/>
  <c r="AA38" i="16"/>
  <c r="AA39" i="16"/>
  <c r="AA40" i="16"/>
  <c r="AA41" i="16"/>
  <c r="AA42" i="16"/>
  <c r="AA43" i="16"/>
  <c r="AA36" i="16"/>
  <c r="AA44" i="16" l="1"/>
  <c r="AA62" i="16" s="1"/>
  <c r="AA100" i="16"/>
  <c r="AS100" i="16" s="1"/>
  <c r="U100" i="16" l="1"/>
  <c r="AJ44" i="16" l="1"/>
  <c r="AJ62" i="16" s="1"/>
  <c r="AV85" i="16" l="1"/>
  <c r="AV104" i="16" s="1"/>
  <c r="AZ85" i="16"/>
  <c r="AZ104" i="16" s="1"/>
  <c r="AZ44" i="16"/>
  <c r="AZ62" i="16" s="1"/>
  <c r="AV44" i="16"/>
  <c r="AV62" i="16" s="1"/>
  <c r="BD62" i="16" l="1"/>
  <c r="BD104" i="16"/>
  <c r="BD85" i="16"/>
  <c r="AD85" i="16"/>
  <c r="AD104" i="16" l="1"/>
  <c r="AS41" i="16" l="1"/>
  <c r="U49" i="16" l="1"/>
  <c r="U41" i="16"/>
  <c r="U94" i="16" l="1"/>
  <c r="U93" i="16"/>
  <c r="AA79" i="16"/>
  <c r="AS79" i="16" s="1"/>
  <c r="AA101" i="16" l="1"/>
  <c r="AS101" i="16" s="1"/>
  <c r="U101" i="16" s="1"/>
  <c r="AA99" i="16"/>
  <c r="AS99" i="16" s="1"/>
  <c r="U99" i="16" s="1"/>
  <c r="AA98" i="16"/>
  <c r="AS98" i="16" s="1"/>
  <c r="U98" i="16" s="1"/>
  <c r="AA77" i="16"/>
  <c r="AS77" i="16" s="1"/>
  <c r="AA78" i="16"/>
  <c r="AS78" i="16" s="1"/>
  <c r="AA80" i="16"/>
  <c r="AS80" i="16" s="1"/>
  <c r="AA82" i="16"/>
  <c r="AS82" i="16" s="1"/>
  <c r="AA83" i="16"/>
  <c r="AS83" i="16" s="1"/>
  <c r="AA84" i="16"/>
  <c r="AS84" i="16" s="1"/>
  <c r="AA76" i="16"/>
  <c r="AS76" i="16" s="1"/>
  <c r="AA58" i="16"/>
  <c r="AS58" i="16" s="1"/>
  <c r="AA56" i="16"/>
  <c r="AS56" i="16" s="1"/>
  <c r="U56" i="16" s="1"/>
  <c r="AA55" i="16"/>
  <c r="AS55" i="16" s="1"/>
  <c r="U55" i="16" s="1"/>
  <c r="AS51" i="16"/>
  <c r="U51" i="16" s="1"/>
  <c r="U50" i="16"/>
  <c r="U48" i="16"/>
  <c r="U47" i="16"/>
  <c r="AS46" i="16"/>
  <c r="U46" i="16" s="1"/>
  <c r="BD42" i="16"/>
  <c r="AS42" i="16"/>
  <c r="AS85" i="16" l="1"/>
  <c r="AS43" i="16"/>
  <c r="U43" i="16" s="1"/>
  <c r="AA85" i="16"/>
  <c r="U82" i="16"/>
  <c r="U80" i="16"/>
  <c r="U78" i="16"/>
  <c r="U76" i="16"/>
  <c r="U77" i="16"/>
  <c r="U84" i="16"/>
  <c r="U83" i="16"/>
  <c r="U79" i="16"/>
  <c r="U58" i="16"/>
  <c r="AJ85" i="16"/>
  <c r="AG85" i="16"/>
  <c r="BD40" i="16"/>
  <c r="AS40" i="16"/>
  <c r="BD39" i="16"/>
  <c r="AS39" i="16"/>
  <c r="U39" i="16" s="1"/>
  <c r="BD38" i="16"/>
  <c r="AS38" i="16"/>
  <c r="U38" i="16" s="1"/>
  <c r="BD37" i="16"/>
  <c r="BD36" i="16"/>
  <c r="BH20" i="16"/>
  <c r="BG20" i="16"/>
  <c r="BF20" i="16"/>
  <c r="BH19" i="16"/>
  <c r="BG19" i="16"/>
  <c r="BF19" i="16"/>
  <c r="BD19" i="16"/>
  <c r="BH18" i="16"/>
  <c r="BG18" i="16"/>
  <c r="BF18" i="16"/>
  <c r="BD18" i="16"/>
  <c r="BH17" i="16"/>
  <c r="BG17" i="16"/>
  <c r="BF17" i="16"/>
  <c r="BD17" i="16"/>
  <c r="AJ104" i="16" l="1"/>
  <c r="AA104" i="16"/>
  <c r="AS104" i="16"/>
  <c r="AG104" i="16"/>
  <c r="BD44" i="16"/>
  <c r="U42" i="16"/>
  <c r="U85" i="16"/>
  <c r="X90" i="16" s="1"/>
  <c r="AS36" i="16"/>
  <c r="U40" i="16"/>
  <c r="BC20" i="16"/>
  <c r="BC19" i="16"/>
  <c r="BI20" i="16"/>
  <c r="BI18" i="16"/>
  <c r="BI19" i="16"/>
  <c r="BC17" i="16"/>
  <c r="BI17" i="16"/>
  <c r="BC18" i="16"/>
  <c r="AS37" i="16"/>
  <c r="U37" i="16" s="1"/>
  <c r="U87" i="16"/>
  <c r="U88" i="16"/>
  <c r="U89" i="16"/>
  <c r="U91" i="16"/>
  <c r="U92" i="16"/>
  <c r="U95" i="16"/>
  <c r="BG20" i="11"/>
  <c r="BG21" i="11"/>
  <c r="BG22" i="11"/>
  <c r="BG19" i="11"/>
  <c r="BF20" i="11"/>
  <c r="BF21" i="11"/>
  <c r="BF22" i="11"/>
  <c r="BF19" i="11"/>
  <c r="BE20" i="11"/>
  <c r="BE21" i="11"/>
  <c r="BE22" i="11"/>
  <c r="BE19" i="11"/>
  <c r="BD22" i="11"/>
  <c r="BC22" i="11"/>
  <c r="BD21" i="11"/>
  <c r="BC21" i="11"/>
  <c r="BD20" i="11"/>
  <c r="BC20" i="11"/>
  <c r="BD19" i="11"/>
  <c r="BC19" i="11"/>
  <c r="X91" i="16" l="1"/>
  <c r="X95" i="16"/>
  <c r="X88" i="16"/>
  <c r="U36" i="16"/>
  <c r="AS44" i="16"/>
  <c r="AS62" i="16" s="1"/>
  <c r="U104" i="16"/>
  <c r="X80" i="16" s="1"/>
  <c r="X92" i="16"/>
  <c r="X87" i="16"/>
  <c r="X103" i="16"/>
  <c r="X93" i="16"/>
  <c r="X94" i="16"/>
  <c r="X89" i="16"/>
  <c r="BH20" i="11"/>
  <c r="BH22" i="11"/>
  <c r="BB22" i="11"/>
  <c r="BB20" i="11"/>
  <c r="BB21" i="11"/>
  <c r="BB19" i="11"/>
  <c r="BH21" i="11"/>
  <c r="BH19" i="11"/>
  <c r="X99" i="16" l="1"/>
  <c r="X102" i="16"/>
  <c r="X84" i="16"/>
  <c r="X100" i="16"/>
  <c r="X77" i="16"/>
  <c r="X76" i="16"/>
  <c r="X79" i="16"/>
  <c r="X78" i="16"/>
  <c r="X83" i="16"/>
  <c r="X82" i="16"/>
  <c r="X98" i="16"/>
  <c r="X101" i="16"/>
  <c r="U44" i="16"/>
  <c r="U62" i="16" s="1"/>
  <c r="BC109" i="11"/>
  <c r="AO52" i="11"/>
  <c r="AL52" i="11"/>
  <c r="AI52" i="11"/>
  <c r="AF52" i="11"/>
  <c r="AC52" i="11"/>
  <c r="Z51" i="11"/>
  <c r="T51" i="11" s="1"/>
  <c r="Z50" i="11"/>
  <c r="T50" i="11" s="1"/>
  <c r="BC47" i="11"/>
  <c r="Z47" i="11"/>
  <c r="AR47" i="11" s="1"/>
  <c r="BC46" i="11"/>
  <c r="Z46" i="11"/>
  <c r="BC45" i="11"/>
  <c r="Z45" i="11"/>
  <c r="BC44" i="11"/>
  <c r="Z44" i="11"/>
  <c r="AR44" i="11" s="1"/>
  <c r="BC43" i="11"/>
  <c r="Z43" i="11"/>
  <c r="AR43" i="11" s="1"/>
  <c r="T43" i="11" s="1"/>
  <c r="BC42" i="11"/>
  <c r="Z42" i="11"/>
  <c r="AR42" i="11" s="1"/>
  <c r="BC41" i="11"/>
  <c r="Z41" i="11"/>
  <c r="BC40" i="11"/>
  <c r="Z40" i="11"/>
  <c r="AR40" i="11" s="1"/>
  <c r="BC39" i="11"/>
  <c r="Z39" i="11"/>
  <c r="AR39" i="11" s="1"/>
  <c r="X85" i="16" l="1"/>
  <c r="X104" i="16" s="1"/>
  <c r="X61" i="16"/>
  <c r="X52" i="16"/>
  <c r="X41" i="16"/>
  <c r="X49" i="16"/>
  <c r="X46" i="16"/>
  <c r="X47" i="16"/>
  <c r="X50" i="16"/>
  <c r="X51" i="16"/>
  <c r="X55" i="16"/>
  <c r="X48" i="16"/>
  <c r="X39" i="16"/>
  <c r="X43" i="16"/>
  <c r="X38" i="16"/>
  <c r="X37" i="16"/>
  <c r="X40" i="16"/>
  <c r="X42" i="16"/>
  <c r="X36" i="16"/>
  <c r="X57" i="16"/>
  <c r="X56" i="16"/>
  <c r="X58" i="16"/>
  <c r="T44" i="11"/>
  <c r="AR45" i="11"/>
  <c r="T45" i="11" s="1"/>
  <c r="BC52" i="11"/>
  <c r="Z52" i="11"/>
  <c r="T40" i="11"/>
  <c r="AR41" i="11"/>
  <c r="T41" i="11" s="1"/>
  <c r="AR46" i="11"/>
  <c r="T46" i="11" s="1"/>
  <c r="T42" i="11"/>
  <c r="T39" i="11"/>
  <c r="T47" i="11"/>
  <c r="X44" i="16" l="1"/>
  <c r="X62" i="16" s="1"/>
  <c r="AR52" i="11"/>
  <c r="T52" i="11" s="1"/>
  <c r="W39" i="11" s="1"/>
  <c r="W45" i="11" l="1"/>
  <c r="W50" i="11"/>
  <c r="W51" i="11"/>
  <c r="W43" i="11"/>
  <c r="W44" i="11"/>
  <c r="W40" i="11"/>
  <c r="W41" i="11"/>
  <c r="W42" i="11"/>
  <c r="W47" i="11"/>
  <c r="W46" i="11"/>
  <c r="W52" i="11" l="1"/>
  <c r="AO134" i="11" l="1"/>
  <c r="AL134" i="11"/>
  <c r="AI134" i="11"/>
  <c r="AF134" i="11"/>
  <c r="AC134" i="11"/>
  <c r="Z133" i="11"/>
  <c r="BC130" i="11"/>
  <c r="BC136" i="11" s="1"/>
  <c r="AY130" i="11"/>
  <c r="AY136" i="11" s="1"/>
  <c r="AU130" i="11"/>
  <c r="AU136" i="11" s="1"/>
  <c r="AR130" i="11"/>
  <c r="AO130" i="11"/>
  <c r="AL130" i="11"/>
  <c r="AI130" i="11"/>
  <c r="AF130" i="11"/>
  <c r="AC130" i="11"/>
  <c r="Z130" i="11"/>
  <c r="W130" i="11"/>
  <c r="AY109" i="11"/>
  <c r="AR109" i="11"/>
  <c r="AF109" i="11"/>
  <c r="Z109" i="11"/>
  <c r="AU109" i="11"/>
  <c r="AO109" i="11"/>
  <c r="AL109" i="11"/>
  <c r="AI109" i="11"/>
  <c r="AC109" i="11"/>
  <c r="W109" i="11"/>
  <c r="AO81" i="11"/>
  <c r="AL81" i="11"/>
  <c r="AI81" i="11"/>
  <c r="AF81" i="11"/>
  <c r="AC81" i="11"/>
  <c r="Z81" i="11"/>
  <c r="W81" i="11"/>
  <c r="BC75" i="11"/>
  <c r="AY75" i="11"/>
  <c r="AU75" i="11"/>
  <c r="AU83" i="11" s="1"/>
  <c r="AR75" i="11"/>
  <c r="AR83" i="11" s="1"/>
  <c r="AO75" i="11"/>
  <c r="AL75" i="11"/>
  <c r="AI75" i="11"/>
  <c r="AF75" i="11"/>
  <c r="AC75" i="11"/>
  <c r="Z75" i="11"/>
  <c r="W75" i="11"/>
  <c r="AC136" i="11" l="1"/>
  <c r="AI136" i="11"/>
  <c r="W83" i="11"/>
  <c r="AL136" i="11"/>
  <c r="AO136" i="11"/>
  <c r="AF136" i="11"/>
  <c r="AY83" i="11"/>
  <c r="AY141" i="11" s="1"/>
  <c r="AF141" i="11"/>
  <c r="BC83" i="11"/>
  <c r="BC141" i="11" s="1"/>
  <c r="Z83" i="11"/>
  <c r="T83" i="11" s="1"/>
  <c r="AL141" i="11"/>
  <c r="AO141" i="11"/>
  <c r="T109" i="11"/>
  <c r="AI141" i="11"/>
  <c r="AU141" i="11"/>
  <c r="AC141" i="11"/>
  <c r="Z141" i="11"/>
  <c r="AC83" i="11"/>
  <c r="T75" i="11"/>
  <c r="AF83" i="11"/>
  <c r="AR133" i="11"/>
  <c r="AR134" i="11" s="1"/>
  <c r="AR136" i="11" s="1"/>
  <c r="AL83" i="11"/>
  <c r="AI83" i="11"/>
  <c r="T130" i="11"/>
  <c r="AO83" i="11"/>
  <c r="Z134" i="11"/>
  <c r="Z136" i="11" s="1"/>
  <c r="T81" i="11"/>
  <c r="AR141" i="11" l="1"/>
  <c r="T136" i="11"/>
  <c r="T133" i="11"/>
  <c r="T134" i="11"/>
  <c r="W133" i="11" l="1"/>
  <c r="W134" i="11" s="1"/>
  <c r="W136" i="11" s="1"/>
  <c r="T141" i="11"/>
  <c r="W141" i="11" l="1"/>
</calcChain>
</file>

<file path=xl/sharedStrings.xml><?xml version="1.0" encoding="utf-8"?>
<sst xmlns="http://schemas.openxmlformats.org/spreadsheetml/2006/main" count="714" uniqueCount="331">
  <si>
    <t>А</t>
  </si>
  <si>
    <t>№</t>
  </si>
  <si>
    <t>%</t>
  </si>
  <si>
    <t>Total</t>
  </si>
  <si>
    <t>Practice</t>
  </si>
  <si>
    <t>Lecture</t>
  </si>
  <si>
    <t>Laboratory</t>
  </si>
  <si>
    <t>Seminars</t>
  </si>
  <si>
    <t>Chemistry</t>
  </si>
  <si>
    <t>H</t>
  </si>
  <si>
    <t>I</t>
  </si>
  <si>
    <t>Physical training</t>
  </si>
  <si>
    <t>Engineering drawing</t>
  </si>
  <si>
    <t>Activity</t>
  </si>
  <si>
    <t>Tutoring</t>
  </si>
  <si>
    <t>Computer Science</t>
  </si>
  <si>
    <t>Ministry of higher and secondary</t>
  </si>
  <si>
    <t>specialized education of the Republic of Uzbekistan</t>
  </si>
  <si>
    <t>F</t>
  </si>
  <si>
    <t>Value of all assignment</t>
  </si>
  <si>
    <t>A</t>
  </si>
  <si>
    <t>Hour</t>
  </si>
  <si>
    <t>Total workload per student</t>
  </si>
  <si>
    <t>Self study</t>
  </si>
  <si>
    <t>Semester</t>
  </si>
  <si>
    <t>Credits per semester</t>
  </si>
  <si>
    <t>Semester II</t>
  </si>
  <si>
    <t>Semester I</t>
  </si>
  <si>
    <t>Approved by: "Uzavtosanoat" JSC</t>
  </si>
  <si>
    <t>ECTS Credits</t>
  </si>
  <si>
    <t>Main subjects</t>
  </si>
  <si>
    <t>ТУРИНСКИЙ ПОЛИТЕХНИЧЕСКИЙ УНИВЕРСИТЕТ В ГОРОДЕ ТАШКЕНТЕ</t>
  </si>
  <si>
    <t>"УТВЕРЖДАЮ"
Первый проректор
___________________ K.Шарипов
"____"___________ 2015г.</t>
  </si>
  <si>
    <t>УЧЕБНЫЙ ПЛАН</t>
  </si>
  <si>
    <t>Направление обучения</t>
  </si>
  <si>
    <t>Академическая степень - Бакалавр</t>
  </si>
  <si>
    <t>Технология машиностроения</t>
  </si>
  <si>
    <t>Учебный период</t>
  </si>
  <si>
    <t>- 4 года</t>
  </si>
  <si>
    <t>Форма обучения</t>
  </si>
  <si>
    <t>- очная</t>
  </si>
  <si>
    <t>I. УЧЕБНЫЙ ГРАФИК</t>
  </si>
  <si>
    <t>КУРС</t>
  </si>
  <si>
    <t>НЕДЕЛИ</t>
  </si>
  <si>
    <t>Формы занятий</t>
  </si>
  <si>
    <t>Каникулы</t>
  </si>
  <si>
    <t>Всего</t>
  </si>
  <si>
    <t>Общее</t>
  </si>
  <si>
    <t>Из них</t>
  </si>
  <si>
    <t>Лекция и практика</t>
  </si>
  <si>
    <t>аттестация</t>
  </si>
  <si>
    <t>практика</t>
  </si>
  <si>
    <t>Дипломная работа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</si>
  <si>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</si>
  <si>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</si>
  <si>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</si>
  <si>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</si>
  <si>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</si>
  <si>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</si>
  <si>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</si>
  <si>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</si>
  <si>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</si>
  <si>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</si>
  <si>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</si>
  <si>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</si>
  <si>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</si>
  <si>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П</t>
  </si>
  <si>
    <t>Д</t>
  </si>
  <si>
    <t>Аттестация</t>
  </si>
  <si>
    <t>Учебная практика</t>
  </si>
  <si>
    <t>II. УЧЕБНЫЙ ПЛАН</t>
  </si>
  <si>
    <t>Первый курс</t>
  </si>
  <si>
    <t>Дисциплины</t>
  </si>
  <si>
    <t>Общее количество часов</t>
  </si>
  <si>
    <t>Семестер</t>
  </si>
  <si>
    <t>Кредиты</t>
  </si>
  <si>
    <t>Общий объем нагрузки</t>
  </si>
  <si>
    <t>Виды работ</t>
  </si>
  <si>
    <t>Лекции</t>
  </si>
  <si>
    <t>Практика</t>
  </si>
  <si>
    <t>Лаораторная работа</t>
  </si>
  <si>
    <t>Семинары</t>
  </si>
  <si>
    <t>Тьюторы</t>
  </si>
  <si>
    <t>Самостоятельная работа</t>
  </si>
  <si>
    <t>Семестр 1</t>
  </si>
  <si>
    <t>Семестр 2</t>
  </si>
  <si>
    <t>Часы</t>
  </si>
  <si>
    <t>Кредиты за семестр</t>
  </si>
  <si>
    <t>Математика</t>
  </si>
  <si>
    <t>Химия</t>
  </si>
  <si>
    <t>Физика</t>
  </si>
  <si>
    <t>Черчение</t>
  </si>
  <si>
    <t>Информатика</t>
  </si>
  <si>
    <t>Английский язык</t>
  </si>
  <si>
    <t>История Узбекистана</t>
  </si>
  <si>
    <t>Конституция Республики Узбекистан</t>
  </si>
  <si>
    <t>Основы экономики</t>
  </si>
  <si>
    <t>Факультативные дисциплины  (все направления)</t>
  </si>
  <si>
    <t>Русский язык</t>
  </si>
  <si>
    <t>Физическая Культура</t>
  </si>
  <si>
    <t>Математический анализ 1</t>
  </si>
  <si>
    <t>Линейная алгебра и геометрия</t>
  </si>
  <si>
    <t>Физика 1</t>
  </si>
  <si>
    <t>Второй курс</t>
  </si>
  <si>
    <t>Третий курс</t>
  </si>
  <si>
    <t>Инженерная графика</t>
  </si>
  <si>
    <t>Основы электротехники и электроники</t>
  </si>
  <si>
    <t>Математический анализ 2</t>
  </si>
  <si>
    <t>Физика 2</t>
  </si>
  <si>
    <t>Прикладная термодинамика и теплопередача</t>
  </si>
  <si>
    <t>Экономика и менеджмент предприятий/ Закон аэронавтики и человеческий фактор и безопасность</t>
  </si>
  <si>
    <t>Основы структурной механики</t>
  </si>
  <si>
    <t>Механика машин</t>
  </si>
  <si>
    <t>Четвертый курс</t>
  </si>
  <si>
    <t>Аэродинамика</t>
  </si>
  <si>
    <t>Конструкиця летательных аппаратов</t>
  </si>
  <si>
    <t>Основы механизмов и тяговых двигателей</t>
  </si>
  <si>
    <t>Материаловедение/Металлургия</t>
  </si>
  <si>
    <t>Аэрокосмические бортовые системы</t>
  </si>
  <si>
    <t>Основы механики полета</t>
  </si>
  <si>
    <t>Двыпускная квалификационная работа</t>
  </si>
  <si>
    <t>Предметы по выбору (по ECTS кредитам) для 4-курса</t>
  </si>
  <si>
    <t>Рекомендованныен предметы по выбору (по ECTS кредитам) для 4-курса</t>
  </si>
  <si>
    <t>Всего четвертый курс</t>
  </si>
  <si>
    <t>Mathematical analysis I</t>
  </si>
  <si>
    <t>Physics I</t>
  </si>
  <si>
    <t>Linear Algebra and Geometry</t>
  </si>
  <si>
    <t>Italian Culture and Heritage</t>
  </si>
  <si>
    <t>English language</t>
  </si>
  <si>
    <t>Russian language</t>
  </si>
  <si>
    <t>Introduction to MathLab for engineers</t>
  </si>
  <si>
    <t>Introduction to CAD/CAE/CAM: Pro/Engineer software</t>
  </si>
  <si>
    <t>Mathematical analysis II</t>
  </si>
  <si>
    <t>Physics II</t>
  </si>
  <si>
    <t>Fundamentals of strength of materials</t>
  </si>
  <si>
    <t>Applied mechanics</t>
  </si>
  <si>
    <t>Experimental Statistics and Mechanical Measurement</t>
  </si>
  <si>
    <t>Fundamentals of Engineering Thermodynamics and heat transfer</t>
  </si>
  <si>
    <t xml:space="preserve">Science and technology of materials </t>
  </si>
  <si>
    <t>Technology of metallic materials</t>
  </si>
  <si>
    <t>Итальянская культура и наследие</t>
  </si>
  <si>
    <t>Введение в MATLAB для инженеров</t>
  </si>
  <si>
    <t>Введение в CAD/CAM/CAE</t>
  </si>
  <si>
    <t>Основы сопротивления материалов</t>
  </si>
  <si>
    <t>Прикладная механика</t>
  </si>
  <si>
    <t>Экспериментальная статистика и пром. метрология</t>
  </si>
  <si>
    <t>Материаловедение и технологии материалов</t>
  </si>
  <si>
    <t>Технология металлов</t>
  </si>
  <si>
    <t>Введение в механику управляемого полета - А</t>
  </si>
  <si>
    <t>Введение в механику управляемого полета - Б</t>
  </si>
  <si>
    <t>Авиационная силовая установка</t>
  </si>
  <si>
    <t>Авиационно-космическая техника и технология</t>
  </si>
  <si>
    <t>Бортовые оборудование и авионика</t>
  </si>
  <si>
    <t>Прикладная аэродинамика</t>
  </si>
  <si>
    <t>Введение к электротехнику / Электрические машины</t>
  </si>
  <si>
    <t>Выпускная квалификационная работа</t>
  </si>
  <si>
    <t>1-семестр</t>
  </si>
  <si>
    <t>2-семестр</t>
  </si>
  <si>
    <t>M</t>
  </si>
  <si>
    <t>М</t>
  </si>
  <si>
    <t xml:space="preserve"> </t>
  </si>
  <si>
    <t>P</t>
  </si>
  <si>
    <t>-</t>
  </si>
  <si>
    <t>МАЪМҲ2А10</t>
  </si>
  <si>
    <t>ЖИНҲ2А10</t>
  </si>
  <si>
    <t>ФУҚҲ2А10</t>
  </si>
  <si>
    <t>ЮУИТ2А5</t>
  </si>
  <si>
    <t>МОЛҲ2А5</t>
  </si>
  <si>
    <t>ХОҲ2А5</t>
  </si>
  <si>
    <t>ЭКОҲ2Т5</t>
  </si>
  <si>
    <t>ҚИЁСҲ2Т5</t>
  </si>
  <si>
    <t>2-ХТ2Т5</t>
  </si>
  <si>
    <t>СҲТТ2Т5</t>
  </si>
  <si>
    <t>БИЗНҲ2Т5</t>
  </si>
  <si>
    <t>ЭНЕРҲ2Т5</t>
  </si>
  <si>
    <t>ИСЛОМҲ2Т5</t>
  </si>
  <si>
    <t>ИНСҲ2Т5</t>
  </si>
  <si>
    <t>ҚОНИЖ2Т5</t>
  </si>
  <si>
    <t>ХМҚК2ҚЎК1</t>
  </si>
  <si>
    <t>ЮК/АК2ҚЎК1</t>
  </si>
  <si>
    <t xml:space="preserve">ИАТ2ҚЎК1 </t>
  </si>
  <si>
    <t>ДТИЮ2ҚЎК</t>
  </si>
  <si>
    <t>ЖФ2ҚЎК1</t>
  </si>
  <si>
    <t>Taskent State University of Law</t>
  </si>
  <si>
    <t>I. Learning process graph</t>
  </si>
  <si>
    <t>Weeks</t>
  </si>
  <si>
    <t>Learning process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</si>
  <si>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</si>
  <si>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</si>
  <si>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</si>
  <si>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</si>
  <si>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</si>
  <si>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</si>
  <si>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</si>
  <si>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</si>
  <si>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</si>
  <si>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</si>
  <si>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</si>
  <si>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</si>
  <si>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lecture and seminar</t>
  </si>
  <si>
    <t>attestation self-study</t>
  </si>
  <si>
    <t>practice</t>
  </si>
  <si>
    <t>graduation qualification work</t>
  </si>
  <si>
    <t>days off</t>
  </si>
  <si>
    <t>total</t>
  </si>
  <si>
    <t>including</t>
  </si>
  <si>
    <t>Theoretical and practical
education</t>
  </si>
  <si>
    <t>Аttestation</t>
  </si>
  <si>
    <t>Graduation qualification work</t>
  </si>
  <si>
    <t>Independent preparation</t>
  </si>
  <si>
    <t>Personal education trajectory of the student</t>
  </si>
  <si>
    <t>II. Study plan</t>
  </si>
  <si>
    <t>first grade</t>
  </si>
  <si>
    <t>Subject code</t>
  </si>
  <si>
    <t>name of subject</t>
  </si>
  <si>
    <t>Total loading capacity</t>
  </si>
  <si>
    <t>Total training load per student</t>
  </si>
  <si>
    <t>name</t>
  </si>
  <si>
    <t>semester</t>
  </si>
  <si>
    <t>credits</t>
  </si>
  <si>
    <t>I.Main subjetcs</t>
  </si>
  <si>
    <t>hour</t>
  </si>
  <si>
    <t>lecture</t>
  </si>
  <si>
    <t>Legal skills and methodology</t>
  </si>
  <si>
    <t>English for lawyers</t>
  </si>
  <si>
    <t>Theory of state and law</t>
  </si>
  <si>
    <t>History of state and law</t>
  </si>
  <si>
    <t>Comparative constitutional law</t>
  </si>
  <si>
    <t>Constitutional law</t>
  </si>
  <si>
    <t>subject selection</t>
  </si>
  <si>
    <t>laboratory</t>
  </si>
  <si>
    <t>practical lesson</t>
  </si>
  <si>
    <t>seminar</t>
  </si>
  <si>
    <t>assessment</t>
  </si>
  <si>
    <t>self-study</t>
  </si>
  <si>
    <t>1st semester</t>
  </si>
  <si>
    <t>2nd semester</t>
  </si>
  <si>
    <t>seminar credits</t>
  </si>
  <si>
    <t>Legal Information Technology</t>
  </si>
  <si>
    <t>uzbek/russian languages for lawyers</t>
  </si>
  <si>
    <t>Uzbek literature( literature and law) / Navoi studies (legal views of Navoi)</t>
  </si>
  <si>
    <t>Law and Social Sciences</t>
  </si>
  <si>
    <t>Philosophy of law</t>
  </si>
  <si>
    <t>Judicial and law enforcement bodies</t>
  </si>
  <si>
    <t>Roman law</t>
  </si>
  <si>
    <t>IIIAdditional credits</t>
  </si>
  <si>
    <t>Community activities</t>
  </si>
  <si>
    <t>Short courses of foreign specialists</t>
  </si>
  <si>
    <t>Scientific and practical circles</t>
  </si>
  <si>
    <t>Legal clinic practice clubs</t>
  </si>
  <si>
    <t>Physical education (elective)**</t>
  </si>
  <si>
    <t xml:space="preserve">total </t>
  </si>
  <si>
    <t>* Japanese, German, French languages are organized in special centers in TSUL or on the basis of outsourcing.</t>
  </si>
  <si>
    <t>second grade</t>
  </si>
  <si>
    <t>Administrative law</t>
  </si>
  <si>
    <t>Criminal law</t>
  </si>
  <si>
    <t>Civil law</t>
  </si>
  <si>
    <t xml:space="preserve">English for lawyers </t>
  </si>
  <si>
    <t xml:space="preserve">financial law </t>
  </si>
  <si>
    <t>International public law</t>
  </si>
  <si>
    <t>subjetc selection</t>
  </si>
  <si>
    <t>comparative law</t>
  </si>
  <si>
    <t>Lawmaking process</t>
  </si>
  <si>
    <t>Ecology law</t>
  </si>
  <si>
    <t>2nd foreign language</t>
  </si>
  <si>
    <t>History of political and legal doctrines</t>
  </si>
  <si>
    <t>Business law</t>
  </si>
  <si>
    <t>Energy law</t>
  </si>
  <si>
    <t>Islamic law</t>
  </si>
  <si>
    <t>Human rights</t>
  </si>
  <si>
    <t>Additional credits</t>
  </si>
  <si>
    <t>legal clinic</t>
  </si>
  <si>
    <t>Proceedings in the state language (elective)**</t>
  </si>
  <si>
    <t>total subjects</t>
  </si>
  <si>
    <t>* Foreign language training can be organized in special centers in TSULor on the basis of outsourcing.</t>
  </si>
  <si>
    <t>Jurisprudence: state-legal activity</t>
  </si>
  <si>
    <t>ПАРЛҲ3А6</t>
  </si>
  <si>
    <t>ЖПҲ3А6</t>
  </si>
  <si>
    <t>ФПҲ3А6</t>
  </si>
  <si>
    <t>МЕҲНҲ3А6</t>
  </si>
  <si>
    <t>КОНСОС3А6</t>
  </si>
  <si>
    <t>МАЪМСИЮ3А6</t>
  </si>
  <si>
    <t>ИПҲ3А6</t>
  </si>
  <si>
    <t>ДАВЛХ3А6</t>
  </si>
  <si>
    <t>САЙЛҲ3Т6</t>
  </si>
  <si>
    <t>ҚИЁСМҲ3Т6</t>
  </si>
  <si>
    <t>КОРПҲ3Т6</t>
  </si>
  <si>
    <t>КРИМКА3Т6</t>
  </si>
  <si>
    <t>КОРҚКК3Т6</t>
  </si>
  <si>
    <t>УЙЖҲ3Т6</t>
  </si>
  <si>
    <t>МЖАВ3Т6</t>
  </si>
  <si>
    <t>СОЛҲ3Т6</t>
  </si>
  <si>
    <t>ИНВҲ3Т6</t>
  </si>
  <si>
    <t>КОРПБ3Т6</t>
  </si>
  <si>
    <t>ЖФ3ҚЎК1</t>
  </si>
  <si>
    <t>ХМҚК3ҚЎК1</t>
  </si>
  <si>
    <t>ЮК/АК3ҚЎК1</t>
  </si>
  <si>
    <t xml:space="preserve">ИАТ3ҚЎК1 </t>
  </si>
  <si>
    <t>Third grade</t>
  </si>
  <si>
    <t>Parliamentary law</t>
  </si>
  <si>
    <t>Criminal procedure law</t>
  </si>
  <si>
    <t>Civil procedural law</t>
  </si>
  <si>
    <t>Labor law</t>
  </si>
  <si>
    <t>Constitutional justice</t>
  </si>
  <si>
    <t>Administrative court proceedings</t>
  </si>
  <si>
    <t>Economic procedural law</t>
  </si>
  <si>
    <t>Public service</t>
  </si>
  <si>
    <t>Electoral law</t>
  </si>
  <si>
    <t>Comparative administrative law</t>
  </si>
  <si>
    <t>Corporate law</t>
  </si>
  <si>
    <t>Criminalistics</t>
  </si>
  <si>
    <t>Anti-corruption and compliance</t>
  </si>
  <si>
    <t>Housing law</t>
  </si>
  <si>
    <t>Administrative responsibility</t>
  </si>
  <si>
    <t>Tax law</t>
  </si>
  <si>
    <t>Investment law</t>
  </si>
  <si>
    <t>Corporate governance</t>
  </si>
  <si>
    <t>Additional subjects</t>
  </si>
  <si>
    <t>Legal clinic / practice clubs</t>
  </si>
  <si>
    <t>Total (additional credits for the 2nd course</t>
  </si>
  <si>
    <t xml:space="preserve">total number of subjects </t>
  </si>
  <si>
    <t>Fourth grade</t>
  </si>
  <si>
    <t>Legal technique</t>
  </si>
  <si>
    <t>Law on non-governmental non-profit organizations</t>
  </si>
  <si>
    <t>International private law</t>
  </si>
  <si>
    <t xml:space="preserve">Law on self-government </t>
  </si>
  <si>
    <t>Modern management in public administration</t>
  </si>
  <si>
    <t>Legal Service</t>
  </si>
  <si>
    <t>Legal project management</t>
  </si>
  <si>
    <t>Course</t>
  </si>
  <si>
    <t>Vacation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</si>
</sst>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4"/>
      <name val="Arial"/>
      <family val="2"/>
      <charset val="204"/>
    </font>
    <font>
      <b/>
      <i/>
      <sz val="12"/>
      <name val="Arial"/>
      <family val="2"/>
      <charset val="204"/>
    </font>
    <font>
      <b/>
      <sz val="18"/>
      <name val="Arial"/>
      <family val="2"/>
      <charset val="204"/>
    </font>
    <font>
      <sz val="16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2"/>
      <name val="Verdana"/>
      <family val="2"/>
      <charset val="204"/>
    </font>
    <font>
      <i/>
      <sz val="11"/>
      <name val="Calibri"/>
      <family val="2"/>
      <charset val="204"/>
      <scheme val="minor"/>
    </font>
    <font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66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7" fillId="0" borderId="0" xfId="0" applyFont="1" applyFill="1"/>
    <xf numFmtId="0" fontId="7" fillId="0" borderId="0" xfId="0" applyFont="1" applyFill="1" applyBorder="1"/>
    <xf numFmtId="0" fontId="9" fillId="0" borderId="0" xfId="0" applyFont="1" applyFill="1" applyBorder="1"/>
    <xf numFmtId="0" fontId="7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0" borderId="9" xfId="0" applyFont="1" applyFill="1" applyBorder="1" applyAlignment="1"/>
    <xf numFmtId="0" fontId="9" fillId="0" borderId="2" xfId="0" applyFont="1" applyFill="1" applyBorder="1"/>
    <xf numFmtId="0" fontId="7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11" fillId="0" borderId="0" xfId="0" applyFont="1" applyFill="1" applyAlignment="1"/>
    <xf numFmtId="0" fontId="15" fillId="0" borderId="0" xfId="0" applyFont="1" applyFill="1" applyAlignment="1"/>
    <xf numFmtId="0" fontId="16" fillId="0" borderId="0" xfId="0" applyFont="1" applyFill="1" applyAlignment="1"/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/>
    </xf>
    <xf numFmtId="0" fontId="14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49" fontId="7" fillId="0" borderId="0" xfId="0" quotePrefix="1" applyNumberFormat="1" applyFont="1" applyFill="1" applyAlignment="1">
      <alignment horizontal="left" vertical="center"/>
    </xf>
    <xf numFmtId="49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0" fontId="7" fillId="0" borderId="4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4" fillId="0" borderId="0" xfId="0" applyFont="1" applyFill="1" applyAlignment="1">
      <alignment horizontal="left" vertical="center"/>
    </xf>
    <xf numFmtId="0" fontId="9" fillId="0" borderId="17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9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7" fillId="0" borderId="63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0" fontId="19" fillId="0" borderId="0" xfId="0" applyFont="1" applyFill="1"/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/>
    </xf>
    <xf numFmtId="0" fontId="19" fillId="0" borderId="10" xfId="0" applyFont="1" applyFill="1" applyBorder="1"/>
    <xf numFmtId="0" fontId="19" fillId="0" borderId="4" xfId="0" applyFont="1" applyFill="1" applyBorder="1"/>
    <xf numFmtId="164" fontId="9" fillId="0" borderId="0" xfId="0" applyNumberFormat="1" applyFont="1" applyFill="1" applyAlignment="1">
      <alignment vertical="center"/>
    </xf>
    <xf numFmtId="0" fontId="19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/>
    </xf>
    <xf numFmtId="0" fontId="19" fillId="0" borderId="6" xfId="0" applyFont="1" applyFill="1" applyBorder="1"/>
    <xf numFmtId="0" fontId="9" fillId="0" borderId="1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164" fontId="9" fillId="0" borderId="71" xfId="0" applyNumberFormat="1" applyFont="1" applyFill="1" applyBorder="1" applyAlignment="1">
      <alignment horizontal="center" vertical="center"/>
    </xf>
    <xf numFmtId="0" fontId="7" fillId="0" borderId="71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/>
    </xf>
    <xf numFmtId="0" fontId="9" fillId="0" borderId="0" xfId="0" applyFont="1" applyFill="1"/>
    <xf numFmtId="0" fontId="9" fillId="0" borderId="3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 vertical="center"/>
    </xf>
    <xf numFmtId="0" fontId="7" fillId="0" borderId="9" xfId="0" applyFont="1" applyFill="1" applyBorder="1" applyAlignment="1"/>
    <xf numFmtId="0" fontId="7" fillId="0" borderId="9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2" fontId="24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49" fontId="24" fillId="0" borderId="0" xfId="0" quotePrefix="1" applyNumberFormat="1" applyFont="1" applyFill="1" applyAlignment="1">
      <alignment horizontal="left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7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25" fillId="0" borderId="52" xfId="0" applyFont="1" applyFill="1" applyBorder="1" applyAlignment="1">
      <alignment horizontal="center" vertical="center"/>
    </xf>
    <xf numFmtId="0" fontId="9" fillId="0" borderId="18" xfId="0" applyFont="1" applyFill="1" applyBorder="1"/>
    <xf numFmtId="0" fontId="9" fillId="0" borderId="29" xfId="0" applyFont="1" applyFill="1" applyBorder="1"/>
    <xf numFmtId="0" fontId="9" fillId="0" borderId="29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/>
    </xf>
    <xf numFmtId="0" fontId="7" fillId="0" borderId="66" xfId="0" applyFont="1" applyFill="1" applyBorder="1" applyAlignment="1">
      <alignment horizontal="center"/>
    </xf>
    <xf numFmtId="0" fontId="7" fillId="0" borderId="74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9" fillId="0" borderId="74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vertical="center"/>
    </xf>
    <xf numFmtId="0" fontId="9" fillId="0" borderId="3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9" fillId="0" borderId="4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/>
    </xf>
    <xf numFmtId="0" fontId="9" fillId="0" borderId="72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vertical="center"/>
    </xf>
    <xf numFmtId="0" fontId="7" fillId="0" borderId="27" xfId="0" applyFont="1" applyFill="1" applyBorder="1" applyAlignment="1">
      <alignment vertical="center"/>
    </xf>
    <xf numFmtId="0" fontId="21" fillId="0" borderId="0" xfId="0" applyFont="1" applyFill="1"/>
    <xf numFmtId="0" fontId="27" fillId="0" borderId="0" xfId="0" applyFont="1" applyFill="1"/>
    <xf numFmtId="0" fontId="27" fillId="0" borderId="0" xfId="0" applyFont="1" applyFill="1" applyAlignment="1">
      <alignment vertical="center"/>
    </xf>
    <xf numFmtId="0" fontId="17" fillId="0" borderId="0" xfId="0" applyFont="1" applyFill="1"/>
    <xf numFmtId="0" fontId="9" fillId="0" borderId="23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textRotation="90"/>
    </xf>
    <xf numFmtId="0" fontId="7" fillId="0" borderId="11" xfId="0" applyFont="1" applyFill="1" applyBorder="1" applyAlignment="1">
      <alignment horizontal="center" vertical="center" textRotation="90"/>
    </xf>
    <xf numFmtId="0" fontId="7" fillId="0" borderId="58" xfId="0" applyFont="1" applyFill="1" applyBorder="1" applyAlignment="1">
      <alignment horizontal="center" vertical="center" textRotation="90"/>
    </xf>
    <xf numFmtId="0" fontId="7" fillId="0" borderId="23" xfId="0" applyFont="1" applyFill="1" applyBorder="1" applyAlignment="1">
      <alignment horizontal="center" vertical="center" textRotation="90"/>
    </xf>
    <xf numFmtId="0" fontId="7" fillId="0" borderId="1" xfId="0" applyFont="1" applyFill="1" applyBorder="1" applyAlignment="1">
      <alignment horizontal="center" vertical="center" textRotation="90"/>
    </xf>
    <xf numFmtId="0" fontId="7" fillId="0" borderId="25" xfId="0" applyFont="1" applyFill="1" applyBorder="1" applyAlignment="1">
      <alignment horizontal="center" vertical="center" textRotation="90"/>
    </xf>
    <xf numFmtId="0" fontId="7" fillId="0" borderId="39" xfId="0" applyFont="1" applyFill="1" applyBorder="1" applyAlignment="1">
      <alignment horizontal="center" vertical="center" textRotation="90"/>
    </xf>
    <xf numFmtId="0" fontId="7" fillId="0" borderId="8" xfId="0" applyFont="1" applyFill="1" applyBorder="1" applyAlignment="1">
      <alignment horizontal="center" vertical="center" textRotation="90"/>
    </xf>
    <xf numFmtId="0" fontId="7" fillId="0" borderId="62" xfId="0" applyFont="1" applyFill="1" applyBorder="1" applyAlignment="1">
      <alignment horizontal="center" vertical="center" textRotation="90"/>
    </xf>
    <xf numFmtId="0" fontId="7" fillId="0" borderId="38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/>
    </xf>
    <xf numFmtId="0" fontId="9" fillId="0" borderId="8" xfId="0" applyFont="1" applyFill="1" applyBorder="1" applyAlignment="1">
      <alignment horizontal="center" vertical="center" textRotation="90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38" xfId="0" applyFont="1" applyFill="1" applyBorder="1" applyAlignment="1">
      <alignment horizontal="center" vertical="center" textRotation="90" wrapText="1"/>
    </xf>
    <xf numFmtId="0" fontId="9" fillId="0" borderId="68" xfId="0" applyFont="1" applyFill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1" fontId="7" fillId="0" borderId="60" xfId="0" applyNumberFormat="1" applyFont="1" applyFill="1" applyBorder="1" applyAlignment="1">
      <alignment horizontal="center" vertical="center"/>
    </xf>
    <xf numFmtId="1" fontId="7" fillId="0" borderId="22" xfId="0" applyNumberFormat="1" applyFont="1" applyFill="1" applyBorder="1" applyAlignment="1">
      <alignment horizontal="center" vertical="center"/>
    </xf>
    <xf numFmtId="1" fontId="7" fillId="0" borderId="24" xfId="0" applyNumberFormat="1" applyFont="1" applyFill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9" fontId="7" fillId="0" borderId="28" xfId="0" applyNumberFormat="1" applyFont="1" applyFill="1" applyBorder="1" applyAlignment="1">
      <alignment horizontal="center" vertical="center"/>
    </xf>
    <xf numFmtId="9" fontId="7" fillId="0" borderId="29" xfId="0" applyNumberFormat="1" applyFont="1" applyFill="1" applyBorder="1" applyAlignment="1">
      <alignment horizontal="center" vertical="center"/>
    </xf>
    <xf numFmtId="9" fontId="7" fillId="0" borderId="30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165" fontId="7" fillId="0" borderId="7" xfId="0" applyNumberFormat="1" applyFont="1" applyFill="1" applyBorder="1" applyAlignment="1">
      <alignment horizontal="center" vertical="center"/>
    </xf>
    <xf numFmtId="165" fontId="7" fillId="0" borderId="66" xfId="0" applyNumberFormat="1" applyFont="1" applyFill="1" applyBorder="1" applyAlignment="1">
      <alignment horizontal="center" vertical="center"/>
    </xf>
    <xf numFmtId="1" fontId="7" fillId="0" borderId="30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66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164" fontId="9" fillId="0" borderId="23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left" vertical="center" wrapText="1"/>
    </xf>
    <xf numFmtId="0" fontId="18" fillId="0" borderId="7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7" fillId="0" borderId="77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1" fontId="9" fillId="0" borderId="60" xfId="0" applyNumberFormat="1" applyFont="1" applyFill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1" fontId="9" fillId="0" borderId="23" xfId="0" applyNumberFormat="1" applyFont="1" applyFill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1" fontId="9" fillId="0" borderId="2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49" fontId="7" fillId="0" borderId="21" xfId="0" applyNumberFormat="1" applyFont="1" applyFill="1" applyBorder="1" applyAlignment="1">
      <alignment horizontal="center"/>
    </xf>
    <xf numFmtId="49" fontId="7" fillId="0" borderId="22" xfId="0" applyNumberFormat="1" applyFont="1" applyFill="1" applyBorder="1" applyAlignment="1">
      <alignment horizontal="center"/>
    </xf>
    <xf numFmtId="49" fontId="7" fillId="0" borderId="23" xfId="0" applyNumberFormat="1" applyFont="1" applyFill="1" applyBorder="1" applyAlignment="1">
      <alignment horizontal="center"/>
    </xf>
    <xf numFmtId="49" fontId="7" fillId="0" borderId="21" xfId="0" applyNumberFormat="1" applyFont="1" applyFill="1" applyBorder="1" applyAlignment="1">
      <alignment horizontal="center" vertical="center"/>
    </xf>
    <xf numFmtId="49" fontId="7" fillId="0" borderId="22" xfId="0" applyNumberFormat="1" applyFont="1" applyFill="1" applyBorder="1" applyAlignment="1">
      <alignment horizontal="center" vertical="center"/>
    </xf>
    <xf numFmtId="49" fontId="7" fillId="0" borderId="23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left" vertical="center" wrapText="1"/>
    </xf>
    <xf numFmtId="0" fontId="18" fillId="0" borderId="22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left" vertical="center" wrapText="1"/>
    </xf>
    <xf numFmtId="0" fontId="18" fillId="0" borderId="67" xfId="0" applyFont="1" applyFill="1" applyBorder="1" applyAlignment="1">
      <alignment horizontal="left" vertical="center" wrapText="1"/>
    </xf>
    <xf numFmtId="0" fontId="18" fillId="0" borderId="37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0" fontId="7" fillId="0" borderId="52" xfId="0" applyNumberFormat="1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5" fontId="7" fillId="0" borderId="18" xfId="0" applyNumberFormat="1" applyFont="1" applyFill="1" applyBorder="1" applyAlignment="1">
      <alignment horizontal="center" vertical="center"/>
    </xf>
    <xf numFmtId="165" fontId="7" fillId="0" borderId="29" xfId="0" applyNumberFormat="1" applyFont="1" applyFill="1" applyBorder="1" applyAlignment="1">
      <alignment horizontal="center" vertical="center"/>
    </xf>
    <xf numFmtId="165" fontId="7" fillId="0" borderId="30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49" fontId="7" fillId="0" borderId="58" xfId="0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1" fontId="9" fillId="0" borderId="11" xfId="0" applyNumberFormat="1" applyFont="1" applyFill="1" applyBorder="1" applyAlignment="1">
      <alignment horizontal="center" vertical="center"/>
    </xf>
    <xf numFmtId="9" fontId="7" fillId="0" borderId="7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9" fontId="7" fillId="0" borderId="9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" fontId="7" fillId="0" borderId="64" xfId="0" applyNumberFormat="1" applyFont="1" applyFill="1" applyBorder="1" applyAlignment="1">
      <alignment horizontal="center" vertical="center"/>
    </xf>
    <xf numFmtId="1" fontId="7" fillId="0" borderId="33" xfId="0" applyNumberFormat="1" applyFont="1" applyFill="1" applyBorder="1" applyAlignment="1">
      <alignment horizontal="center" vertical="center"/>
    </xf>
    <xf numFmtId="1" fontId="7" fillId="0" borderId="73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>
      <alignment horizontal="center" vertical="center"/>
    </xf>
    <xf numFmtId="1" fontId="9" fillId="0" borderId="32" xfId="0" applyNumberFormat="1" applyFont="1" applyFill="1" applyBorder="1" applyAlignment="1">
      <alignment horizontal="center" vertical="center"/>
    </xf>
    <xf numFmtId="1" fontId="9" fillId="0" borderId="33" xfId="0" applyNumberFormat="1" applyFont="1" applyFill="1" applyBorder="1" applyAlignment="1">
      <alignment horizontal="center" vertical="center"/>
    </xf>
    <xf numFmtId="1" fontId="9" fillId="0" borderId="7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22" xfId="0" applyFont="1" applyFill="1" applyBorder="1" applyAlignment="1">
      <alignment horizontal="left" vertical="center" wrapText="1"/>
    </xf>
    <xf numFmtId="0" fontId="23" fillId="0" borderId="23" xfId="0" applyFont="1" applyFill="1" applyBorder="1" applyAlignment="1">
      <alignment horizontal="left" vertical="center" wrapText="1"/>
    </xf>
    <xf numFmtId="0" fontId="7" fillId="0" borderId="52" xfId="0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 wrapText="1"/>
    </xf>
    <xf numFmtId="0" fontId="23" fillId="0" borderId="33" xfId="0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left" vertical="center" wrapText="1"/>
    </xf>
    <xf numFmtId="164" fontId="9" fillId="0" borderId="32" xfId="0" applyNumberFormat="1" applyFont="1" applyFill="1" applyBorder="1" applyAlignment="1">
      <alignment horizontal="center" vertical="center"/>
    </xf>
    <xf numFmtId="164" fontId="9" fillId="0" borderId="33" xfId="0" applyNumberFormat="1" applyFont="1" applyFill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center" wrapText="1"/>
    </xf>
    <xf numFmtId="1" fontId="9" fillId="0" borderId="64" xfId="0" applyNumberFormat="1" applyFont="1" applyFill="1" applyBorder="1" applyAlignment="1">
      <alignment horizontal="center" vertical="center"/>
    </xf>
    <xf numFmtId="1" fontId="9" fillId="0" borderId="34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1" fontId="9" fillId="0" borderId="58" xfId="0" applyNumberFormat="1" applyFont="1" applyFill="1" applyBorder="1" applyAlignment="1">
      <alignment horizontal="center" vertical="center"/>
    </xf>
    <xf numFmtId="1" fontId="7" fillId="0" borderId="61" xfId="0" applyNumberFormat="1" applyFont="1" applyFill="1" applyBorder="1" applyAlignment="1">
      <alignment horizontal="center" vertical="center"/>
    </xf>
    <xf numFmtId="1" fontId="7" fillId="0" borderId="67" xfId="0" applyNumberFormat="1" applyFont="1" applyFill="1" applyBorder="1" applyAlignment="1">
      <alignment horizontal="center" vertical="center"/>
    </xf>
    <xf numFmtId="1" fontId="7" fillId="0" borderId="37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left" vertical="center" wrapText="1"/>
    </xf>
    <xf numFmtId="0" fontId="18" fillId="0" borderId="44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18" fillId="0" borderId="26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27" xfId="0" applyFont="1" applyFill="1" applyBorder="1" applyAlignment="1">
      <alignment horizontal="left" vertical="center" wrapText="1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9" fillId="0" borderId="27" xfId="0" applyNumberFormat="1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164" fontId="9" fillId="0" borderId="40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164" fontId="9" fillId="0" borderId="41" xfId="0" applyNumberFormat="1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0" fontId="9" fillId="0" borderId="73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9" fillId="0" borderId="72" xfId="0" applyFont="1" applyFill="1" applyBorder="1" applyAlignment="1">
      <alignment horizontal="center" vertical="center" textRotation="90"/>
    </xf>
    <xf numFmtId="0" fontId="9" fillId="0" borderId="27" xfId="0" applyFont="1" applyFill="1" applyBorder="1" applyAlignment="1">
      <alignment horizontal="center" vertical="center" textRotation="90"/>
    </xf>
    <xf numFmtId="0" fontId="9" fillId="0" borderId="46" xfId="0" applyFont="1" applyFill="1" applyBorder="1" applyAlignment="1">
      <alignment horizontal="center" vertical="center" textRotation="90"/>
    </xf>
    <xf numFmtId="0" fontId="7" fillId="0" borderId="53" xfId="0" applyFont="1" applyFill="1" applyBorder="1" applyAlignment="1">
      <alignment horizontal="center" vertical="center" textRotation="90"/>
    </xf>
    <xf numFmtId="0" fontId="7" fillId="0" borderId="77" xfId="0" applyFont="1" applyFill="1" applyBorder="1" applyAlignment="1">
      <alignment horizontal="center" vertical="center" textRotation="90"/>
    </xf>
    <xf numFmtId="0" fontId="7" fillId="0" borderId="75" xfId="0" applyFont="1" applyFill="1" applyBorder="1" applyAlignment="1">
      <alignment horizontal="center" vertical="center" textRotation="90"/>
    </xf>
    <xf numFmtId="0" fontId="9" fillId="0" borderId="54" xfId="0" applyFont="1" applyFill="1" applyBorder="1" applyAlignment="1">
      <alignment horizontal="center" vertical="center" textRotation="90"/>
    </xf>
    <xf numFmtId="0" fontId="9" fillId="0" borderId="55" xfId="0" applyFont="1" applyFill="1" applyBorder="1" applyAlignment="1">
      <alignment horizontal="center" vertical="center" textRotation="90"/>
    </xf>
    <xf numFmtId="0" fontId="9" fillId="0" borderId="56" xfId="0" applyFont="1" applyFill="1" applyBorder="1" applyAlignment="1">
      <alignment horizontal="center" vertical="center" textRotation="90"/>
    </xf>
    <xf numFmtId="0" fontId="9" fillId="0" borderId="16" xfId="0" applyFont="1" applyFill="1" applyBorder="1" applyAlignment="1">
      <alignment horizontal="center" vertical="center" textRotation="90" wrapText="1"/>
    </xf>
    <xf numFmtId="0" fontId="9" fillId="0" borderId="74" xfId="0" applyFont="1" applyFill="1" applyBorder="1" applyAlignment="1">
      <alignment horizontal="center" vertical="center" textRotation="90" wrapText="1"/>
    </xf>
    <xf numFmtId="0" fontId="9" fillId="0" borderId="43" xfId="0" applyFont="1" applyFill="1" applyBorder="1" applyAlignment="1">
      <alignment horizontal="center" vertical="center" textRotation="90" wrapText="1"/>
    </xf>
    <xf numFmtId="0" fontId="9" fillId="0" borderId="13" xfId="0" applyFont="1" applyFill="1" applyBorder="1" applyAlignment="1">
      <alignment horizontal="center" vertical="center" textRotation="90" wrapText="1"/>
    </xf>
    <xf numFmtId="0" fontId="9" fillId="0" borderId="76" xfId="0" applyFont="1" applyFill="1" applyBorder="1" applyAlignment="1">
      <alignment horizontal="center" vertical="center" textRotation="90" wrapText="1"/>
    </xf>
    <xf numFmtId="0" fontId="9" fillId="0" borderId="42" xfId="0" applyFont="1" applyFill="1" applyBorder="1" applyAlignment="1">
      <alignment horizontal="center" vertical="center" textRotation="90" wrapText="1"/>
    </xf>
    <xf numFmtId="0" fontId="9" fillId="0" borderId="64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7" fillId="0" borderId="49" xfId="0" applyFont="1" applyFill="1" applyBorder="1" applyAlignment="1">
      <alignment horizontal="center" vertical="center" textRotation="90"/>
    </xf>
    <xf numFmtId="0" fontId="7" fillId="0" borderId="36" xfId="0" applyFont="1" applyFill="1" applyBorder="1" applyAlignment="1">
      <alignment horizontal="center" vertical="center" textRotation="90"/>
    </xf>
    <xf numFmtId="0" fontId="7" fillId="0" borderId="50" xfId="0" applyFont="1" applyFill="1" applyBorder="1" applyAlignment="1">
      <alignment horizontal="center" vertical="center" textRotation="90"/>
    </xf>
    <xf numFmtId="0" fontId="7" fillId="0" borderId="47" xfId="0" applyFont="1" applyFill="1" applyBorder="1" applyAlignment="1">
      <alignment horizontal="center" vertical="center" textRotation="90"/>
    </xf>
    <xf numFmtId="0" fontId="7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" fontId="7" fillId="0" borderId="47" xfId="0" applyNumberFormat="1" applyFont="1" applyFill="1" applyBorder="1" applyAlignment="1">
      <alignment horizontal="center" vertical="center"/>
    </xf>
    <xf numFmtId="1" fontId="7" fillId="0" borderId="52" xfId="0" applyNumberFormat="1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top" wrapText="1"/>
    </xf>
    <xf numFmtId="0" fontId="23" fillId="0" borderId="22" xfId="0" applyFont="1" applyFill="1" applyBorder="1" applyAlignment="1">
      <alignment horizontal="left" vertical="top" wrapText="1"/>
    </xf>
    <xf numFmtId="0" fontId="23" fillId="0" borderId="23" xfId="0" applyFont="1" applyFill="1" applyBorder="1" applyAlignment="1">
      <alignment horizontal="left" vertical="top" wrapText="1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164" fontId="7" fillId="0" borderId="76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164" fontId="7" fillId="0" borderId="42" xfId="0" applyNumberFormat="1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left" vertical="center" wrapText="1"/>
    </xf>
    <xf numFmtId="0" fontId="18" fillId="0" borderId="33" xfId="0" applyFont="1" applyFill="1" applyBorder="1" applyAlignment="1">
      <alignment horizontal="left" vertical="center" wrapText="1"/>
    </xf>
    <xf numFmtId="0" fontId="18" fillId="0" borderId="34" xfId="0" applyFont="1" applyFill="1" applyBorder="1" applyAlignment="1">
      <alignment horizontal="left" vertical="center" wrapText="1"/>
    </xf>
    <xf numFmtId="0" fontId="7" fillId="0" borderId="75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wrapText="1"/>
    </xf>
    <xf numFmtId="0" fontId="9" fillId="0" borderId="22" xfId="0" applyFont="1" applyFill="1" applyBorder="1" applyAlignment="1">
      <alignment horizontal="center" wrapText="1"/>
    </xf>
    <xf numFmtId="0" fontId="9" fillId="0" borderId="23" xfId="0" applyFont="1" applyFill="1" applyBorder="1" applyAlignment="1">
      <alignment horizontal="center" wrapText="1"/>
    </xf>
    <xf numFmtId="0" fontId="7" fillId="0" borderId="5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164" fontId="7" fillId="0" borderId="21" xfId="0" applyNumberFormat="1" applyFont="1" applyFill="1" applyBorder="1" applyAlignment="1">
      <alignment horizontal="center" vertical="center"/>
    </xf>
    <xf numFmtId="164" fontId="7" fillId="0" borderId="22" xfId="0" applyNumberFormat="1" applyFont="1" applyFill="1" applyBorder="1" applyAlignment="1">
      <alignment horizontal="center" vertical="center"/>
    </xf>
    <xf numFmtId="164" fontId="7" fillId="0" borderId="23" xfId="0" applyNumberFormat="1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71" xfId="0" applyNumberFormat="1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4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textRotation="90"/>
    </xf>
    <xf numFmtId="0" fontId="7" fillId="0" borderId="55" xfId="0" applyFont="1" applyFill="1" applyBorder="1" applyAlignment="1">
      <alignment horizontal="center" vertical="center" textRotation="90"/>
    </xf>
    <xf numFmtId="0" fontId="7" fillId="0" borderId="56" xfId="0" applyFont="1" applyFill="1" applyBorder="1" applyAlignment="1">
      <alignment horizontal="center" vertical="center" textRotation="90"/>
    </xf>
    <xf numFmtId="0" fontId="5" fillId="0" borderId="34" xfId="0" applyFont="1" applyFill="1" applyBorder="1" applyAlignment="1">
      <alignment horizontal="center" vertical="center" textRotation="90"/>
    </xf>
    <xf numFmtId="0" fontId="5" fillId="0" borderId="23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8" xfId="0" applyFont="1" applyFill="1" applyBorder="1" applyAlignment="1">
      <alignment horizontal="center" vertical="center" textRotation="90"/>
    </xf>
    <xf numFmtId="0" fontId="4" fillId="0" borderId="58" xfId="0" applyFont="1" applyFill="1" applyBorder="1" applyAlignment="1">
      <alignment horizontal="center" vertical="center" textRotation="90"/>
    </xf>
    <xf numFmtId="0" fontId="4" fillId="0" borderId="25" xfId="0" applyFont="1" applyFill="1" applyBorder="1" applyAlignment="1">
      <alignment horizontal="center" vertical="center" textRotation="90"/>
    </xf>
    <xf numFmtId="0" fontId="4" fillId="0" borderId="62" xfId="0" applyFont="1" applyFill="1" applyBorder="1" applyAlignment="1">
      <alignment horizontal="center" vertical="center" textRotation="90"/>
    </xf>
    <xf numFmtId="0" fontId="9" fillId="0" borderId="70" xfId="0" applyFont="1" applyFill="1" applyBorder="1" applyAlignment="1">
      <alignment horizontal="center" vertical="center" textRotation="90"/>
    </xf>
    <xf numFmtId="0" fontId="9" fillId="0" borderId="69" xfId="0" applyFont="1" applyFill="1" applyBorder="1" applyAlignment="1">
      <alignment horizontal="center" vertical="center" textRotation="90"/>
    </xf>
    <xf numFmtId="0" fontId="9" fillId="0" borderId="24" xfId="0" applyFont="1" applyFill="1" applyBorder="1" applyAlignment="1">
      <alignment horizontal="center" vertical="center" textRotation="90"/>
    </xf>
    <xf numFmtId="0" fontId="9" fillId="0" borderId="20" xfId="0" applyFont="1" applyFill="1" applyBorder="1" applyAlignment="1">
      <alignment horizontal="center" vertical="center" textRotation="90"/>
    </xf>
    <xf numFmtId="0" fontId="4" fillId="0" borderId="3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0" borderId="39" xfId="0" applyFont="1" applyFill="1" applyBorder="1" applyAlignment="1">
      <alignment horizontal="center" vertical="center" textRotation="90" wrapText="1"/>
    </xf>
    <xf numFmtId="0" fontId="1" fillId="0" borderId="15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textRotation="90"/>
    </xf>
    <xf numFmtId="0" fontId="1" fillId="0" borderId="8" xfId="0" applyFont="1" applyFill="1" applyBorder="1" applyAlignment="1">
      <alignment horizontal="center" vertical="center" textRotation="90"/>
    </xf>
    <xf numFmtId="0" fontId="1" fillId="0" borderId="1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/>
    </xf>
    <xf numFmtId="0" fontId="14" fillId="0" borderId="0" xfId="0" applyFont="1" applyFill="1" applyAlignment="1">
      <alignment horizontal="left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71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/>
    </xf>
    <xf numFmtId="0" fontId="9" fillId="0" borderId="65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164" fontId="9" fillId="0" borderId="1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164" fontId="7" fillId="0" borderId="19" xfId="0" applyNumberFormat="1" applyFont="1" applyFill="1" applyBorder="1" applyAlignment="1">
      <alignment horizontal="center" vertical="center"/>
    </xf>
    <xf numFmtId="164" fontId="7" fillId="0" borderId="67" xfId="0" applyNumberFormat="1" applyFont="1" applyFill="1" applyBorder="1" applyAlignment="1">
      <alignment horizontal="center" vertical="center"/>
    </xf>
    <xf numFmtId="164" fontId="7" fillId="0" borderId="37" xfId="0" applyNumberFormat="1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9" fontId="17" fillId="0" borderId="11" xfId="0" applyNumberFormat="1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8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9" fontId="17" fillId="0" borderId="28" xfId="0" applyNumberFormat="1" applyFont="1" applyFill="1" applyBorder="1" applyAlignment="1">
      <alignment horizontal="center" vertical="center"/>
    </xf>
    <xf numFmtId="9" fontId="17" fillId="0" borderId="29" xfId="0" applyNumberFormat="1" applyFont="1" applyFill="1" applyBorder="1" applyAlignment="1">
      <alignment horizontal="center" vertical="center"/>
    </xf>
    <xf numFmtId="9" fontId="17" fillId="0" borderId="30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6" xfId="0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67" xfId="0" applyFont="1" applyFill="1" applyBorder="1" applyAlignment="1">
      <alignment horizontal="center" vertical="center"/>
    </xf>
    <xf numFmtId="9" fontId="17" fillId="0" borderId="19" xfId="0" applyNumberFormat="1" applyFont="1" applyFill="1" applyBorder="1" applyAlignment="1">
      <alignment horizontal="center" vertical="center"/>
    </xf>
    <xf numFmtId="9" fontId="17" fillId="0" borderId="67" xfId="0" applyNumberFormat="1" applyFont="1" applyFill="1" applyBorder="1" applyAlignment="1">
      <alignment horizontal="center" vertical="center"/>
    </xf>
    <xf numFmtId="9" fontId="17" fillId="0" borderId="37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164" fontId="9" fillId="0" borderId="38" xfId="0" applyNumberFormat="1" applyFont="1" applyFill="1" applyBorder="1" applyAlignment="1">
      <alignment horizontal="center" vertical="center"/>
    </xf>
    <xf numFmtId="164" fontId="9" fillId="0" borderId="71" xfId="0" applyNumberFormat="1" applyFont="1" applyFill="1" applyBorder="1" applyAlignment="1">
      <alignment horizontal="center" vertical="center"/>
    </xf>
    <xf numFmtId="164" fontId="9" fillId="0" borderId="39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</cellXfs>
  <cellStyles count="2">
    <cellStyle name="Normale_Main Contract TTPU-Polito plan 13080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6"/>
  <sheetViews>
    <sheetView tabSelected="1" view="pageBreakPreview" zoomScale="70" zoomScaleNormal="85" zoomScaleSheetLayoutView="70" workbookViewId="0">
      <selection activeCell="AZ204" sqref="AZ204"/>
    </sheetView>
  </sheetViews>
  <sheetFormatPr defaultColWidth="9.140625" defaultRowHeight="12.75" x14ac:dyDescent="0.2"/>
  <cols>
    <col min="1" max="1" width="5.7109375" style="1" customWidth="1"/>
    <col min="2" max="2" width="17.5703125" style="1" customWidth="1"/>
    <col min="3" max="20" width="3.7109375" style="1" customWidth="1"/>
    <col min="21" max="54" width="3.7109375" style="4" customWidth="1"/>
    <col min="55" max="55" width="5.85546875" style="4" customWidth="1"/>
    <col min="56" max="56" width="6" style="4" customWidth="1"/>
    <col min="57" max="57" width="8.42578125" style="4" customWidth="1"/>
    <col min="58" max="58" width="6.28515625" style="4" customWidth="1"/>
    <col min="59" max="59" width="9" style="1" customWidth="1"/>
    <col min="60" max="60" width="3.7109375" style="1" customWidth="1"/>
    <col min="61" max="61" width="6" style="1" customWidth="1"/>
    <col min="62" max="16384" width="9.140625" style="1"/>
  </cols>
  <sheetData>
    <row r="1" spans="1:61" s="14" customFormat="1" ht="22.5" customHeight="1" x14ac:dyDescent="0.25">
      <c r="A1" s="461" t="s">
        <v>183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  <c r="AH1" s="461"/>
      <c r="AI1" s="461"/>
      <c r="AJ1" s="461"/>
      <c r="AK1" s="461"/>
      <c r="AL1" s="461"/>
      <c r="AM1" s="461"/>
      <c r="AN1" s="461"/>
      <c r="AO1" s="461"/>
      <c r="AP1" s="461"/>
      <c r="AQ1" s="461"/>
      <c r="AR1" s="461"/>
      <c r="AS1" s="461"/>
      <c r="AT1" s="461"/>
      <c r="AU1" s="461"/>
      <c r="AV1" s="461"/>
      <c r="AW1" s="461"/>
      <c r="AX1" s="461"/>
      <c r="AY1" s="461"/>
      <c r="AZ1" s="461"/>
      <c r="BA1" s="461"/>
      <c r="BB1" s="461"/>
      <c r="BC1" s="461"/>
      <c r="BD1" s="461"/>
      <c r="BE1" s="461"/>
      <c r="BF1" s="461"/>
      <c r="BG1" s="461"/>
      <c r="BH1" s="461"/>
      <c r="BI1" s="461"/>
    </row>
    <row r="2" spans="1:61" s="14" customFormat="1" ht="15.95" customHeight="1" x14ac:dyDescent="0.25">
      <c r="A2" s="163"/>
      <c r="B2" s="163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169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3"/>
      <c r="AZ2" s="13"/>
      <c r="BA2" s="13"/>
      <c r="BB2" s="13"/>
      <c r="BC2" s="13"/>
      <c r="BD2" s="13"/>
      <c r="BE2" s="490"/>
      <c r="BF2" s="491"/>
      <c r="BG2" s="13"/>
      <c r="BH2" s="13"/>
      <c r="BI2" s="13"/>
    </row>
    <row r="3" spans="1:61" s="14" customFormat="1" ht="20.25" customHeight="1" x14ac:dyDescent="0.25">
      <c r="C3" s="492"/>
      <c r="D3" s="492"/>
      <c r="E3" s="492"/>
      <c r="F3" s="492"/>
      <c r="G3" s="492"/>
      <c r="H3" s="492"/>
      <c r="I3" s="492"/>
      <c r="J3" s="492"/>
      <c r="K3" s="492"/>
      <c r="L3" s="492"/>
      <c r="M3" s="492"/>
      <c r="N3" s="35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35"/>
      <c r="AT3" s="35"/>
      <c r="AU3" s="35"/>
      <c r="AV3" s="35"/>
      <c r="AW3" s="35"/>
      <c r="AX3" s="35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</row>
    <row r="4" spans="1:61" s="18" customFormat="1" ht="15.95" customHeight="1" x14ac:dyDescent="0.25"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492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</row>
    <row r="5" spans="1:61" s="18" customFormat="1" ht="18.75" customHeight="1" x14ac:dyDescent="0.25">
      <c r="C5" s="492"/>
      <c r="D5" s="492"/>
      <c r="E5" s="492"/>
      <c r="F5" s="492"/>
      <c r="G5" s="492"/>
      <c r="H5" s="492"/>
      <c r="I5" s="492"/>
      <c r="J5" s="492"/>
      <c r="K5" s="492"/>
      <c r="L5" s="492"/>
      <c r="M5" s="492"/>
      <c r="N5" s="14"/>
      <c r="O5" s="171"/>
      <c r="P5" s="170"/>
      <c r="Q5" s="171"/>
      <c r="R5" s="171"/>
      <c r="S5" s="171"/>
      <c r="T5" s="171"/>
      <c r="U5" s="171"/>
      <c r="V5" s="171"/>
      <c r="W5" s="171"/>
      <c r="X5" s="171"/>
      <c r="Y5" s="172"/>
      <c r="Z5" s="171"/>
      <c r="AA5" s="173"/>
      <c r="AB5" s="171"/>
      <c r="AC5" s="170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0"/>
      <c r="AP5" s="170"/>
      <c r="AQ5" s="170"/>
      <c r="AR5" s="171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</row>
    <row r="6" spans="1:61" s="18" customFormat="1" ht="18.75" customHeight="1" x14ac:dyDescent="0.25">
      <c r="C6" s="492"/>
      <c r="D6" s="492"/>
      <c r="E6" s="492"/>
      <c r="F6" s="492"/>
      <c r="G6" s="492"/>
      <c r="H6" s="492"/>
      <c r="I6" s="492"/>
      <c r="J6" s="492"/>
      <c r="K6" s="492"/>
      <c r="L6" s="492"/>
      <c r="M6" s="492"/>
      <c r="O6" s="170"/>
      <c r="P6" s="242" t="s">
        <v>275</v>
      </c>
      <c r="Q6" s="243"/>
      <c r="R6" s="243"/>
      <c r="S6" s="243"/>
      <c r="T6" s="243"/>
      <c r="U6" s="243"/>
      <c r="V6" s="242"/>
      <c r="W6" s="242"/>
      <c r="X6" s="242"/>
      <c r="Y6" s="242"/>
      <c r="Z6" s="242"/>
      <c r="AA6" s="242"/>
      <c r="AB6" s="171"/>
      <c r="AC6" s="170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0"/>
      <c r="AP6" s="170"/>
      <c r="AQ6" s="170"/>
      <c r="AR6" s="171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</row>
    <row r="7" spans="1:61" s="18" customFormat="1" ht="18.75" customHeight="1" x14ac:dyDescent="0.25">
      <c r="C7" s="492"/>
      <c r="D7" s="492"/>
      <c r="E7" s="492"/>
      <c r="F7" s="492"/>
      <c r="G7" s="492"/>
      <c r="H7" s="492"/>
      <c r="I7" s="492"/>
      <c r="J7" s="492"/>
      <c r="K7" s="492"/>
      <c r="L7" s="492"/>
      <c r="M7" s="492"/>
      <c r="O7" s="171"/>
      <c r="P7" s="174"/>
      <c r="Q7" s="174"/>
      <c r="R7" s="171"/>
      <c r="S7" s="171"/>
      <c r="T7" s="171"/>
      <c r="U7" s="171"/>
      <c r="V7" s="171"/>
      <c r="W7" s="171"/>
      <c r="X7" s="171"/>
      <c r="Y7" s="170"/>
      <c r="Z7" s="171"/>
      <c r="AA7" s="171"/>
      <c r="AB7" s="171"/>
      <c r="AC7" s="170"/>
      <c r="AD7" s="171"/>
      <c r="AE7" s="171"/>
      <c r="AF7" s="175"/>
      <c r="AG7" s="171"/>
      <c r="AH7" s="171"/>
      <c r="AI7" s="170"/>
      <c r="AJ7" s="170"/>
      <c r="AK7" s="171"/>
      <c r="AL7" s="171"/>
      <c r="AM7" s="171"/>
      <c r="AN7" s="171"/>
      <c r="AO7" s="170"/>
      <c r="AP7" s="170"/>
      <c r="AQ7" s="170"/>
      <c r="AR7" s="171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</row>
    <row r="8" spans="1:61" s="18" customFormat="1" ht="18.75" customHeight="1" x14ac:dyDescent="0.25"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92"/>
      <c r="O8" s="174"/>
      <c r="P8" s="174"/>
      <c r="Q8" s="174"/>
      <c r="R8" s="171"/>
      <c r="S8" s="171"/>
      <c r="T8" s="171"/>
      <c r="U8" s="171"/>
      <c r="V8" s="171"/>
      <c r="W8" s="171"/>
      <c r="X8" s="171"/>
      <c r="Y8" s="170"/>
      <c r="Z8" s="171"/>
      <c r="AA8" s="171"/>
      <c r="AB8" s="171"/>
      <c r="AC8" s="170"/>
      <c r="AD8" s="171"/>
      <c r="AE8" s="171"/>
      <c r="AF8" s="175"/>
      <c r="AG8" s="171"/>
      <c r="AH8" s="171"/>
      <c r="AI8" s="171"/>
      <c r="AJ8" s="171"/>
      <c r="AK8" s="171"/>
      <c r="AL8" s="171"/>
      <c r="AM8" s="171"/>
      <c r="AN8" s="171"/>
      <c r="AO8" s="170"/>
      <c r="AP8" s="170"/>
      <c r="AQ8" s="170"/>
      <c r="AR8" s="171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</row>
    <row r="9" spans="1:61" s="18" customFormat="1" ht="93" customHeight="1" x14ac:dyDescent="0.25"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492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</row>
    <row r="10" spans="1:61" s="18" customFormat="1" ht="22.5" customHeight="1" thickBot="1" x14ac:dyDescent="0.3">
      <c r="A10" s="462" t="s">
        <v>184</v>
      </c>
      <c r="B10" s="462"/>
      <c r="C10" s="462"/>
      <c r="D10" s="462"/>
      <c r="E10" s="462"/>
      <c r="F10" s="462"/>
      <c r="G10" s="462"/>
      <c r="H10" s="462"/>
      <c r="I10" s="462"/>
      <c r="J10" s="462"/>
      <c r="K10" s="462"/>
      <c r="L10" s="462"/>
      <c r="M10" s="462"/>
      <c r="N10" s="462"/>
      <c r="O10" s="462"/>
      <c r="P10" s="462"/>
      <c r="Q10" s="462"/>
      <c r="R10" s="462"/>
      <c r="S10" s="462"/>
      <c r="T10" s="462"/>
      <c r="U10" s="462"/>
      <c r="V10" s="462"/>
      <c r="W10" s="462"/>
      <c r="X10" s="462"/>
      <c r="Y10" s="462"/>
      <c r="Z10" s="462"/>
      <c r="AA10" s="462"/>
      <c r="AB10" s="462"/>
      <c r="AC10" s="462"/>
      <c r="AD10" s="462"/>
      <c r="AE10" s="462"/>
      <c r="AF10" s="462"/>
      <c r="AG10" s="462"/>
      <c r="AH10" s="462"/>
      <c r="AI10" s="462"/>
      <c r="AJ10" s="462"/>
      <c r="AK10" s="462"/>
      <c r="AL10" s="462"/>
      <c r="AM10" s="462"/>
      <c r="AN10" s="462"/>
      <c r="AO10" s="462"/>
      <c r="AP10" s="462"/>
      <c r="AQ10" s="462"/>
      <c r="AR10" s="462"/>
      <c r="AS10" s="462"/>
      <c r="AT10" s="462"/>
      <c r="AU10" s="462"/>
      <c r="AV10" s="462"/>
      <c r="AW10" s="462"/>
      <c r="AX10" s="462"/>
      <c r="AY10" s="462"/>
      <c r="AZ10" s="462"/>
      <c r="BA10" s="462"/>
      <c r="BB10" s="462"/>
      <c r="BC10" s="462"/>
      <c r="BD10" s="462"/>
      <c r="BE10" s="462"/>
      <c r="BF10" s="462"/>
      <c r="BG10" s="462"/>
      <c r="BH10" s="462"/>
      <c r="BI10" s="462"/>
    </row>
    <row r="11" spans="1:61" s="3" customFormat="1" ht="15.95" customHeight="1" thickBot="1" x14ac:dyDescent="0.3">
      <c r="A11" s="486" t="s">
        <v>329</v>
      </c>
      <c r="B11" s="487"/>
      <c r="C11" s="443" t="s">
        <v>185</v>
      </c>
      <c r="D11" s="439"/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9"/>
      <c r="Q11" s="439"/>
      <c r="R11" s="439"/>
      <c r="S11" s="439"/>
      <c r="T11" s="439"/>
      <c r="U11" s="439"/>
      <c r="V11" s="439"/>
      <c r="W11" s="439"/>
      <c r="X11" s="439"/>
      <c r="Y11" s="439"/>
      <c r="Z11" s="439"/>
      <c r="AA11" s="439"/>
      <c r="AB11" s="439"/>
      <c r="AC11" s="439"/>
      <c r="AD11" s="439"/>
      <c r="AE11" s="439"/>
      <c r="AF11" s="439"/>
      <c r="AG11" s="439"/>
      <c r="AH11" s="439"/>
      <c r="AI11" s="439"/>
      <c r="AJ11" s="439"/>
      <c r="AK11" s="439"/>
      <c r="AL11" s="439"/>
      <c r="AM11" s="439"/>
      <c r="AN11" s="439"/>
      <c r="AO11" s="439"/>
      <c r="AP11" s="439"/>
      <c r="AQ11" s="439"/>
      <c r="AR11" s="439"/>
      <c r="AS11" s="439"/>
      <c r="AT11" s="439"/>
      <c r="AU11" s="439"/>
      <c r="AV11" s="439"/>
      <c r="AW11" s="439"/>
      <c r="AX11" s="439"/>
      <c r="AY11" s="439"/>
      <c r="AZ11" s="439"/>
      <c r="BA11" s="439"/>
      <c r="BB11" s="442"/>
      <c r="BC11" s="464" t="s">
        <v>186</v>
      </c>
      <c r="BD11" s="465"/>
      <c r="BE11" s="465"/>
      <c r="BF11" s="465"/>
      <c r="BG11" s="466"/>
      <c r="BH11" s="467" t="s">
        <v>203</v>
      </c>
      <c r="BI11" s="470" t="s">
        <v>204</v>
      </c>
    </row>
    <row r="12" spans="1:61" s="3" customFormat="1" ht="15.95" customHeight="1" thickBot="1" x14ac:dyDescent="0.3">
      <c r="A12" s="488"/>
      <c r="B12" s="489"/>
      <c r="C12" s="463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336"/>
      <c r="Z12" s="336"/>
      <c r="AA12" s="336"/>
      <c r="AB12" s="336"/>
      <c r="AC12" s="336"/>
      <c r="AD12" s="336"/>
      <c r="AE12" s="336"/>
      <c r="AF12" s="336"/>
      <c r="AG12" s="336"/>
      <c r="AH12" s="336"/>
      <c r="AI12" s="336"/>
      <c r="AJ12" s="336"/>
      <c r="AK12" s="336"/>
      <c r="AL12" s="336"/>
      <c r="AM12" s="336"/>
      <c r="AN12" s="336"/>
      <c r="AO12" s="336"/>
      <c r="AP12" s="336"/>
      <c r="AQ12" s="336"/>
      <c r="AR12" s="336"/>
      <c r="AS12" s="336"/>
      <c r="AT12" s="336"/>
      <c r="AU12" s="336"/>
      <c r="AV12" s="336"/>
      <c r="AW12" s="336"/>
      <c r="AX12" s="336"/>
      <c r="AY12" s="336"/>
      <c r="AZ12" s="336"/>
      <c r="BA12" s="336"/>
      <c r="BB12" s="337"/>
      <c r="BC12" s="473" t="s">
        <v>3</v>
      </c>
      <c r="BD12" s="464" t="s">
        <v>205</v>
      </c>
      <c r="BE12" s="465"/>
      <c r="BF12" s="465"/>
      <c r="BG12" s="466"/>
      <c r="BH12" s="468"/>
      <c r="BI12" s="471"/>
    </row>
    <row r="13" spans="1:61" s="3" customFormat="1" ht="15.95" customHeight="1" x14ac:dyDescent="0.2">
      <c r="A13" s="488"/>
      <c r="B13" s="489"/>
      <c r="C13" s="463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6"/>
      <c r="Z13" s="336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6"/>
      <c r="AL13" s="336"/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6"/>
      <c r="AX13" s="336"/>
      <c r="AY13" s="336"/>
      <c r="AZ13" s="336"/>
      <c r="BA13" s="336"/>
      <c r="BB13" s="337"/>
      <c r="BC13" s="474"/>
      <c r="BD13" s="476" t="s">
        <v>199</v>
      </c>
      <c r="BE13" s="479" t="s">
        <v>200</v>
      </c>
      <c r="BF13" s="479" t="s">
        <v>201</v>
      </c>
      <c r="BG13" s="479" t="s">
        <v>202</v>
      </c>
      <c r="BH13" s="468"/>
      <c r="BI13" s="471"/>
    </row>
    <row r="14" spans="1:61" s="3" customFormat="1" ht="15.95" customHeight="1" thickBot="1" x14ac:dyDescent="0.25">
      <c r="A14" s="488"/>
      <c r="B14" s="489"/>
      <c r="C14" s="463"/>
      <c r="D14" s="336"/>
      <c r="E14" s="336"/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6"/>
      <c r="AL14" s="336"/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6"/>
      <c r="AX14" s="336"/>
      <c r="AY14" s="336"/>
      <c r="AZ14" s="336"/>
      <c r="BA14" s="336"/>
      <c r="BB14" s="337"/>
      <c r="BC14" s="474"/>
      <c r="BD14" s="477"/>
      <c r="BE14" s="480"/>
      <c r="BF14" s="480"/>
      <c r="BG14" s="480"/>
      <c r="BH14" s="468"/>
      <c r="BI14" s="471"/>
    </row>
    <row r="15" spans="1:61" s="3" customFormat="1" ht="15.95" customHeight="1" x14ac:dyDescent="0.2">
      <c r="A15" s="488"/>
      <c r="B15" s="489"/>
      <c r="C15" s="482" t="s">
        <v>187</v>
      </c>
      <c r="D15" s="483"/>
      <c r="E15" s="483"/>
      <c r="F15" s="483"/>
      <c r="G15" s="484"/>
      <c r="H15" s="485" t="s">
        <v>188</v>
      </c>
      <c r="I15" s="483"/>
      <c r="J15" s="483"/>
      <c r="K15" s="484"/>
      <c r="L15" s="483" t="s">
        <v>189</v>
      </c>
      <c r="M15" s="483"/>
      <c r="N15" s="483"/>
      <c r="O15" s="483"/>
      <c r="P15" s="484"/>
      <c r="Q15" s="485" t="s">
        <v>190</v>
      </c>
      <c r="R15" s="483"/>
      <c r="S15" s="483"/>
      <c r="T15" s="484"/>
      <c r="U15" s="374" t="s">
        <v>191</v>
      </c>
      <c r="V15" s="375"/>
      <c r="W15" s="375"/>
      <c r="X15" s="375"/>
      <c r="Y15" s="376"/>
      <c r="Z15" s="374" t="s">
        <v>192</v>
      </c>
      <c r="AA15" s="375"/>
      <c r="AB15" s="375"/>
      <c r="AC15" s="375"/>
      <c r="AD15" s="374" t="s">
        <v>193</v>
      </c>
      <c r="AE15" s="375"/>
      <c r="AF15" s="375"/>
      <c r="AG15" s="375"/>
      <c r="AH15" s="376"/>
      <c r="AI15" s="485" t="s">
        <v>194</v>
      </c>
      <c r="AJ15" s="483"/>
      <c r="AK15" s="483"/>
      <c r="AL15" s="484"/>
      <c r="AM15" s="375" t="s">
        <v>195</v>
      </c>
      <c r="AN15" s="375"/>
      <c r="AO15" s="375"/>
      <c r="AP15" s="376"/>
      <c r="AQ15" s="374" t="s">
        <v>196</v>
      </c>
      <c r="AR15" s="375"/>
      <c r="AS15" s="375"/>
      <c r="AT15" s="376"/>
      <c r="AU15" s="374" t="s">
        <v>197</v>
      </c>
      <c r="AV15" s="375"/>
      <c r="AW15" s="375"/>
      <c r="AX15" s="376"/>
      <c r="AY15" s="374" t="s">
        <v>198</v>
      </c>
      <c r="AZ15" s="375"/>
      <c r="BA15" s="375"/>
      <c r="BB15" s="460"/>
      <c r="BC15" s="474"/>
      <c r="BD15" s="477"/>
      <c r="BE15" s="480"/>
      <c r="BF15" s="480"/>
      <c r="BG15" s="480"/>
      <c r="BH15" s="468"/>
      <c r="BI15" s="471"/>
    </row>
    <row r="16" spans="1:61" s="3" customFormat="1" ht="29.25" customHeight="1" thickBot="1" x14ac:dyDescent="0.25">
      <c r="A16" s="488"/>
      <c r="B16" s="489"/>
      <c r="C16" s="176">
        <v>1</v>
      </c>
      <c r="D16" s="140">
        <v>2</v>
      </c>
      <c r="E16" s="140">
        <v>3</v>
      </c>
      <c r="F16" s="140">
        <v>4</v>
      </c>
      <c r="G16" s="140">
        <v>5</v>
      </c>
      <c r="H16" s="140">
        <v>6</v>
      </c>
      <c r="I16" s="140">
        <v>7</v>
      </c>
      <c r="J16" s="140">
        <v>8</v>
      </c>
      <c r="K16" s="140">
        <v>9</v>
      </c>
      <c r="L16" s="140">
        <v>10</v>
      </c>
      <c r="M16" s="140">
        <v>11</v>
      </c>
      <c r="N16" s="140">
        <v>12</v>
      </c>
      <c r="O16" s="140">
        <v>13</v>
      </c>
      <c r="P16" s="140">
        <v>14</v>
      </c>
      <c r="Q16" s="140">
        <v>15</v>
      </c>
      <c r="R16" s="140">
        <v>16</v>
      </c>
      <c r="S16" s="140">
        <v>17</v>
      </c>
      <c r="T16" s="140">
        <v>18</v>
      </c>
      <c r="U16" s="140">
        <v>19</v>
      </c>
      <c r="V16" s="140">
        <v>20</v>
      </c>
      <c r="W16" s="140">
        <v>21</v>
      </c>
      <c r="X16" s="140">
        <v>22</v>
      </c>
      <c r="Y16" s="140">
        <v>23</v>
      </c>
      <c r="Z16" s="140">
        <v>24</v>
      </c>
      <c r="AA16" s="140">
        <v>25</v>
      </c>
      <c r="AB16" s="140">
        <v>26</v>
      </c>
      <c r="AC16" s="140">
        <v>27</v>
      </c>
      <c r="AD16" s="177">
        <v>28</v>
      </c>
      <c r="AE16" s="177">
        <v>29</v>
      </c>
      <c r="AF16" s="177">
        <v>30</v>
      </c>
      <c r="AG16" s="177">
        <v>31</v>
      </c>
      <c r="AH16" s="177">
        <v>32</v>
      </c>
      <c r="AI16" s="140">
        <v>33</v>
      </c>
      <c r="AJ16" s="140">
        <v>34</v>
      </c>
      <c r="AK16" s="140">
        <v>35</v>
      </c>
      <c r="AL16" s="140">
        <v>36</v>
      </c>
      <c r="AM16" s="140">
        <v>37</v>
      </c>
      <c r="AN16" s="140">
        <v>38</v>
      </c>
      <c r="AO16" s="140">
        <v>39</v>
      </c>
      <c r="AP16" s="140">
        <v>40</v>
      </c>
      <c r="AQ16" s="140">
        <v>41</v>
      </c>
      <c r="AR16" s="140">
        <v>42</v>
      </c>
      <c r="AS16" s="140">
        <v>43</v>
      </c>
      <c r="AT16" s="140">
        <v>44</v>
      </c>
      <c r="AU16" s="140">
        <v>45</v>
      </c>
      <c r="AV16" s="140">
        <v>46</v>
      </c>
      <c r="AW16" s="140">
        <v>47</v>
      </c>
      <c r="AX16" s="140">
        <v>48</v>
      </c>
      <c r="AY16" s="140">
        <v>49</v>
      </c>
      <c r="AZ16" s="140">
        <v>50</v>
      </c>
      <c r="BA16" s="140">
        <v>51</v>
      </c>
      <c r="BB16" s="141">
        <v>52</v>
      </c>
      <c r="BC16" s="475"/>
      <c r="BD16" s="478"/>
      <c r="BE16" s="481"/>
      <c r="BF16" s="481"/>
      <c r="BG16" s="481"/>
      <c r="BH16" s="469"/>
      <c r="BI16" s="472"/>
    </row>
    <row r="17" spans="1:66" s="2" customFormat="1" ht="15.95" customHeight="1" thickBot="1" x14ac:dyDescent="0.3">
      <c r="A17" s="254">
        <v>1</v>
      </c>
      <c r="B17" s="253"/>
      <c r="C17" s="139" t="s">
        <v>159</v>
      </c>
      <c r="D17" s="152"/>
      <c r="E17" s="152"/>
      <c r="F17" s="152"/>
      <c r="G17" s="152"/>
      <c r="H17" s="152" t="s">
        <v>159</v>
      </c>
      <c r="I17" s="152"/>
      <c r="J17" s="152"/>
      <c r="K17" s="152"/>
      <c r="L17" s="152"/>
      <c r="M17" s="152"/>
      <c r="N17" s="178" t="s">
        <v>159</v>
      </c>
      <c r="O17" s="152"/>
      <c r="P17" s="152"/>
      <c r="Q17" s="152"/>
      <c r="R17" s="152"/>
      <c r="S17" s="152"/>
      <c r="T17" s="152" t="s">
        <v>9</v>
      </c>
      <c r="U17" s="152" t="s">
        <v>9</v>
      </c>
      <c r="V17" s="152" t="s">
        <v>20</v>
      </c>
      <c r="W17" s="152" t="s">
        <v>0</v>
      </c>
      <c r="X17" s="152" t="s">
        <v>0</v>
      </c>
      <c r="Y17" s="152" t="s">
        <v>0</v>
      </c>
      <c r="Z17" s="152"/>
      <c r="AA17" s="152"/>
      <c r="AB17" s="152"/>
      <c r="AC17" s="152"/>
      <c r="AD17" s="152"/>
      <c r="AE17" s="152" t="s">
        <v>159</v>
      </c>
      <c r="AF17" s="152"/>
      <c r="AG17" s="152"/>
      <c r="AH17" s="152"/>
      <c r="AI17" s="152"/>
      <c r="AJ17" s="152"/>
      <c r="AK17" s="152" t="s">
        <v>159</v>
      </c>
      <c r="AL17" s="152"/>
      <c r="AM17" s="152"/>
      <c r="AN17" s="152"/>
      <c r="AO17" s="152"/>
      <c r="AP17" s="152" t="s">
        <v>20</v>
      </c>
      <c r="AQ17" s="152" t="s">
        <v>20</v>
      </c>
      <c r="AR17" s="152" t="s">
        <v>0</v>
      </c>
      <c r="AS17" s="152" t="s">
        <v>0</v>
      </c>
      <c r="AT17" s="152" t="s">
        <v>9</v>
      </c>
      <c r="AU17" s="152" t="s">
        <v>9</v>
      </c>
      <c r="AV17" s="152" t="s">
        <v>9</v>
      </c>
      <c r="AW17" s="152" t="s">
        <v>9</v>
      </c>
      <c r="AX17" s="152" t="s">
        <v>9</v>
      </c>
      <c r="AY17" s="152" t="s">
        <v>9</v>
      </c>
      <c r="AZ17" s="152" t="s">
        <v>9</v>
      </c>
      <c r="BA17" s="152" t="s">
        <v>9</v>
      </c>
      <c r="BB17" s="153" t="s">
        <v>9</v>
      </c>
      <c r="BC17" s="142">
        <f t="shared" ref="BC17:BC18" si="0">SUM(BD17:BG17)</f>
        <v>41</v>
      </c>
      <c r="BD17" s="92">
        <f>COUNTIF(C17:BB17,"")</f>
        <v>28</v>
      </c>
      <c r="BE17" s="93">
        <v>13</v>
      </c>
      <c r="BF17" s="93">
        <f>COUNTIF(C17:BB17,"I")</f>
        <v>0</v>
      </c>
      <c r="BG17" s="150">
        <f t="shared" ref="BG17:BG19" si="1">COUNTIF(C17:BB17,"F")</f>
        <v>0</v>
      </c>
      <c r="BH17" s="94">
        <f>COUNTIF(C17:BB17,"H")</f>
        <v>11</v>
      </c>
      <c r="BI17" s="143">
        <f>SUM(BD17:BH17)</f>
        <v>52</v>
      </c>
    </row>
    <row r="18" spans="1:66" s="2" customFormat="1" ht="15.95" customHeight="1" thickBot="1" x14ac:dyDescent="0.3">
      <c r="A18" s="494">
        <v>2</v>
      </c>
      <c r="B18" s="275"/>
      <c r="C18" s="135" t="s">
        <v>161</v>
      </c>
      <c r="D18" s="132"/>
      <c r="E18" s="132"/>
      <c r="F18" s="129"/>
      <c r="G18" s="129"/>
      <c r="H18" s="132"/>
      <c r="I18" s="129"/>
      <c r="J18" s="129"/>
      <c r="K18" s="129"/>
      <c r="L18" s="129"/>
      <c r="M18" s="129"/>
      <c r="N18" s="88"/>
      <c r="O18" s="129"/>
      <c r="P18" s="129"/>
      <c r="Q18" s="132"/>
      <c r="R18" s="132" t="s">
        <v>0</v>
      </c>
      <c r="S18" s="132" t="s">
        <v>20</v>
      </c>
      <c r="T18" s="132" t="s">
        <v>9</v>
      </c>
      <c r="U18" s="132" t="s">
        <v>9</v>
      </c>
      <c r="V18" s="132" t="s">
        <v>0</v>
      </c>
      <c r="W18" s="132" t="s">
        <v>0</v>
      </c>
      <c r="X18" s="132" t="s">
        <v>0</v>
      </c>
      <c r="Y18" s="132" t="s">
        <v>0</v>
      </c>
      <c r="Z18" s="132"/>
      <c r="AA18" s="132"/>
      <c r="AB18" s="132"/>
      <c r="AC18" s="129"/>
      <c r="AD18" s="129"/>
      <c r="AE18" s="132"/>
      <c r="AF18" s="129"/>
      <c r="AG18" s="129"/>
      <c r="AH18" s="129"/>
      <c r="AI18" s="129"/>
      <c r="AJ18" s="129"/>
      <c r="AK18" s="132"/>
      <c r="AL18" s="129"/>
      <c r="AM18" s="129"/>
      <c r="AN18" s="132" t="s">
        <v>0</v>
      </c>
      <c r="AO18" s="132" t="s">
        <v>0</v>
      </c>
      <c r="AP18" s="132" t="s">
        <v>0</v>
      </c>
      <c r="AQ18" s="132" t="s">
        <v>0</v>
      </c>
      <c r="AR18" s="132" t="s">
        <v>20</v>
      </c>
      <c r="AS18" s="132" t="s">
        <v>20</v>
      </c>
      <c r="AT18" s="132" t="s">
        <v>9</v>
      </c>
      <c r="AU18" s="132" t="s">
        <v>9</v>
      </c>
      <c r="AV18" s="132" t="s">
        <v>9</v>
      </c>
      <c r="AW18" s="132" t="s">
        <v>9</v>
      </c>
      <c r="AX18" s="132" t="s">
        <v>9</v>
      </c>
      <c r="AY18" s="132" t="s">
        <v>9</v>
      </c>
      <c r="AZ18" s="132" t="s">
        <v>9</v>
      </c>
      <c r="BA18" s="132" t="s">
        <v>9</v>
      </c>
      <c r="BB18" s="133" t="s">
        <v>9</v>
      </c>
      <c r="BC18" s="149">
        <f t="shared" si="0"/>
        <v>41</v>
      </c>
      <c r="BD18" s="151">
        <f>COUNTIF(C18:BB18,"")</f>
        <v>28</v>
      </c>
      <c r="BE18" s="150">
        <v>13</v>
      </c>
      <c r="BF18" s="150">
        <f>COUNTIF(C18:BB18,"I")</f>
        <v>0</v>
      </c>
      <c r="BG18" s="150">
        <f t="shared" si="1"/>
        <v>0</v>
      </c>
      <c r="BH18" s="94">
        <f>COUNTIF(C18:BB18,"H")</f>
        <v>11</v>
      </c>
      <c r="BI18" s="158">
        <f t="shared" ref="BI18:BI20" si="2">SUM(BD18:BH18)</f>
        <v>52</v>
      </c>
    </row>
    <row r="19" spans="1:66" s="2" customFormat="1" ht="15.95" customHeight="1" x14ac:dyDescent="0.25">
      <c r="A19" s="494">
        <v>3</v>
      </c>
      <c r="B19" s="275"/>
      <c r="C19" s="135" t="s">
        <v>161</v>
      </c>
      <c r="D19" s="132"/>
      <c r="E19" s="132"/>
      <c r="F19" s="129"/>
      <c r="G19" s="129"/>
      <c r="H19" s="132"/>
      <c r="I19" s="129"/>
      <c r="J19" s="129"/>
      <c r="K19" s="129"/>
      <c r="L19" s="129"/>
      <c r="M19" s="129"/>
      <c r="N19" s="88"/>
      <c r="O19" s="129"/>
      <c r="P19" s="129"/>
      <c r="Q19" s="132"/>
      <c r="R19" s="132" t="s">
        <v>0</v>
      </c>
      <c r="S19" s="132" t="s">
        <v>20</v>
      </c>
      <c r="T19" s="132" t="s">
        <v>9</v>
      </c>
      <c r="U19" s="132" t="s">
        <v>9</v>
      </c>
      <c r="V19" s="132" t="s">
        <v>0</v>
      </c>
      <c r="W19" s="132" t="s">
        <v>0</v>
      </c>
      <c r="X19" s="132" t="s">
        <v>0</v>
      </c>
      <c r="Y19" s="132" t="s">
        <v>0</v>
      </c>
      <c r="Z19" s="132"/>
      <c r="AA19" s="132"/>
      <c r="AB19" s="132"/>
      <c r="AC19" s="129"/>
      <c r="AD19" s="129"/>
      <c r="AE19" s="132"/>
      <c r="AF19" s="129"/>
      <c r="AG19" s="129"/>
      <c r="AH19" s="129"/>
      <c r="AI19" s="129"/>
      <c r="AJ19" s="129"/>
      <c r="AK19" s="132"/>
      <c r="AL19" s="129"/>
      <c r="AM19" s="129"/>
      <c r="AN19" s="132" t="s">
        <v>0</v>
      </c>
      <c r="AO19" s="132" t="s">
        <v>0</v>
      </c>
      <c r="AP19" s="132" t="s">
        <v>0</v>
      </c>
      <c r="AQ19" s="132" t="s">
        <v>0</v>
      </c>
      <c r="AR19" s="132" t="s">
        <v>20</v>
      </c>
      <c r="AS19" s="132" t="s">
        <v>20</v>
      </c>
      <c r="AT19" s="132" t="s">
        <v>9</v>
      </c>
      <c r="AU19" s="132" t="s">
        <v>9</v>
      </c>
      <c r="AV19" s="132" t="s">
        <v>9</v>
      </c>
      <c r="AW19" s="132" t="s">
        <v>9</v>
      </c>
      <c r="AX19" s="132" t="s">
        <v>9</v>
      </c>
      <c r="AY19" s="132" t="s">
        <v>9</v>
      </c>
      <c r="AZ19" s="132" t="s">
        <v>9</v>
      </c>
      <c r="BA19" s="132" t="s">
        <v>9</v>
      </c>
      <c r="BB19" s="133" t="s">
        <v>9</v>
      </c>
      <c r="BC19" s="136">
        <f>SUM(BD19:BG19)</f>
        <v>41</v>
      </c>
      <c r="BD19" s="131">
        <f>COUNTIF(C19:BB19,"")</f>
        <v>28</v>
      </c>
      <c r="BE19" s="129">
        <v>13</v>
      </c>
      <c r="BF19" s="129">
        <f>COUNTIF(C19:BB19,"I")</f>
        <v>0</v>
      </c>
      <c r="BG19" s="129">
        <f t="shared" si="1"/>
        <v>0</v>
      </c>
      <c r="BH19" s="94">
        <f>COUNTIF(C19:BB19,"H")</f>
        <v>11</v>
      </c>
      <c r="BI19" s="138">
        <f t="shared" si="2"/>
        <v>52</v>
      </c>
    </row>
    <row r="20" spans="1:66" s="2" customFormat="1" ht="15.95" customHeight="1" thickBot="1" x14ac:dyDescent="0.3">
      <c r="A20" s="495">
        <v>4</v>
      </c>
      <c r="B20" s="541"/>
      <c r="C20" s="147" t="s">
        <v>161</v>
      </c>
      <c r="D20" s="145"/>
      <c r="E20" s="145"/>
      <c r="F20" s="15"/>
      <c r="G20" s="15"/>
      <c r="H20" s="162"/>
      <c r="I20" s="15"/>
      <c r="J20" s="15"/>
      <c r="K20" s="15"/>
      <c r="L20" s="15"/>
      <c r="M20" s="15"/>
      <c r="N20" s="126"/>
      <c r="O20" s="15"/>
      <c r="P20" s="15"/>
      <c r="Q20" s="145"/>
      <c r="R20" s="145" t="s">
        <v>0</v>
      </c>
      <c r="S20" s="145" t="s">
        <v>20</v>
      </c>
      <c r="T20" s="145" t="s">
        <v>9</v>
      </c>
      <c r="U20" s="145" t="s">
        <v>9</v>
      </c>
      <c r="V20" s="145" t="s">
        <v>0</v>
      </c>
      <c r="W20" s="145" t="s">
        <v>0</v>
      </c>
      <c r="X20" s="145" t="s">
        <v>0</v>
      </c>
      <c r="Y20" s="145" t="s">
        <v>0</v>
      </c>
      <c r="Z20" s="145" t="s">
        <v>10</v>
      </c>
      <c r="AA20" s="145" t="s">
        <v>10</v>
      </c>
      <c r="AB20" s="145" t="s">
        <v>10</v>
      </c>
      <c r="AC20" s="145" t="s">
        <v>10</v>
      </c>
      <c r="AD20" s="145" t="s">
        <v>10</v>
      </c>
      <c r="AE20" s="145" t="s">
        <v>10</v>
      </c>
      <c r="AF20" s="145" t="s">
        <v>10</v>
      </c>
      <c r="AG20" s="145" t="s">
        <v>10</v>
      </c>
      <c r="AH20" s="145" t="s">
        <v>10</v>
      </c>
      <c r="AI20" s="145" t="s">
        <v>10</v>
      </c>
      <c r="AJ20" s="127" t="s">
        <v>20</v>
      </c>
      <c r="AK20" s="127" t="s">
        <v>20</v>
      </c>
      <c r="AL20" s="127" t="s">
        <v>20</v>
      </c>
      <c r="AM20" s="127" t="s">
        <v>20</v>
      </c>
      <c r="AN20" s="145" t="s">
        <v>18</v>
      </c>
      <c r="AO20" s="145" t="s">
        <v>18</v>
      </c>
      <c r="AP20" s="145" t="s">
        <v>18</v>
      </c>
      <c r="AQ20" s="145" t="s">
        <v>18</v>
      </c>
      <c r="AR20" s="145" t="s">
        <v>18</v>
      </c>
      <c r="AS20" s="145" t="s">
        <v>9</v>
      </c>
      <c r="AT20" s="145" t="s">
        <v>9</v>
      </c>
      <c r="AU20" s="145" t="s">
        <v>9</v>
      </c>
      <c r="AV20" s="145" t="s">
        <v>9</v>
      </c>
      <c r="AW20" s="145" t="s">
        <v>9</v>
      </c>
      <c r="AX20" s="145" t="s">
        <v>9</v>
      </c>
      <c r="AY20" s="145"/>
      <c r="AZ20" s="145"/>
      <c r="BA20" s="145"/>
      <c r="BB20" s="146"/>
      <c r="BC20" s="125">
        <f>SUM(BD20:BG20)</f>
        <v>40</v>
      </c>
      <c r="BD20" s="159">
        <v>14</v>
      </c>
      <c r="BE20" s="160">
        <v>11</v>
      </c>
      <c r="BF20" s="160">
        <f>COUNTIF(C20:BB20,"I")</f>
        <v>10</v>
      </c>
      <c r="BG20" s="160">
        <f>COUNTIF(C20:BB20,"F")</f>
        <v>5</v>
      </c>
      <c r="BH20" s="179">
        <f>COUNTIF(C20:BB20,"H")</f>
        <v>8</v>
      </c>
      <c r="BI20" s="91">
        <f t="shared" si="2"/>
        <v>48</v>
      </c>
    </row>
    <row r="21" spans="1:66" ht="15.95" customHeight="1" thickBot="1" x14ac:dyDescent="0.3">
      <c r="A21" s="180"/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182"/>
      <c r="BA21" s="310" t="s">
        <v>3</v>
      </c>
      <c r="BB21" s="311"/>
      <c r="BC21" s="144">
        <v>163</v>
      </c>
      <c r="BD21" s="134">
        <v>98</v>
      </c>
      <c r="BE21" s="134">
        <v>50</v>
      </c>
      <c r="BF21" s="134">
        <v>10</v>
      </c>
      <c r="BG21" s="183">
        <v>5</v>
      </c>
      <c r="BH21" s="183">
        <v>41</v>
      </c>
      <c r="BI21" s="184">
        <v>204</v>
      </c>
    </row>
    <row r="22" spans="1:66" ht="15.95" customHeight="1" thickBot="1" x14ac:dyDescent="0.3">
      <c r="BA22" s="167"/>
      <c r="BB22" s="167"/>
      <c r="BC22" s="167"/>
      <c r="BD22" s="167"/>
      <c r="BE22" s="167"/>
      <c r="BF22" s="167"/>
      <c r="BG22" s="51"/>
      <c r="BH22" s="51"/>
      <c r="BI22" s="51"/>
    </row>
    <row r="23" spans="1:66" s="89" customFormat="1" ht="15.95" customHeight="1" thickBot="1" x14ac:dyDescent="0.25">
      <c r="H23" s="16"/>
      <c r="I23" s="542" t="s">
        <v>206</v>
      </c>
      <c r="J23" s="542"/>
      <c r="K23" s="542"/>
      <c r="L23" s="542"/>
      <c r="M23" s="542"/>
      <c r="N23" s="542"/>
      <c r="P23" s="17" t="s">
        <v>0</v>
      </c>
      <c r="Q23" s="18" t="s">
        <v>207</v>
      </c>
      <c r="U23" s="18"/>
      <c r="V23" s="17" t="s">
        <v>10</v>
      </c>
      <c r="W23" s="18" t="s">
        <v>4</v>
      </c>
      <c r="X23" s="18"/>
      <c r="Y23" s="18"/>
      <c r="Z23" s="18"/>
      <c r="AA23" s="18"/>
      <c r="AB23" s="17" t="s">
        <v>9</v>
      </c>
      <c r="AC23" s="18" t="s">
        <v>330</v>
      </c>
      <c r="AD23" s="18"/>
      <c r="AE23" s="18"/>
      <c r="AF23" s="18"/>
      <c r="AG23" s="17" t="s">
        <v>18</v>
      </c>
      <c r="AH23" s="18" t="s">
        <v>208</v>
      </c>
      <c r="AI23" s="18"/>
      <c r="AJ23" s="18"/>
      <c r="AK23" s="18"/>
      <c r="AL23" s="18"/>
      <c r="AM23" s="18"/>
      <c r="AN23" s="18"/>
      <c r="AO23" s="18"/>
      <c r="AP23" s="17" t="s">
        <v>158</v>
      </c>
      <c r="AQ23" s="18" t="s">
        <v>209</v>
      </c>
      <c r="AR23" s="18"/>
      <c r="AS23" s="18"/>
      <c r="AT23" s="18"/>
      <c r="AU23" s="18"/>
      <c r="AV23" s="18"/>
      <c r="AW23" s="18"/>
      <c r="AX23" s="18"/>
      <c r="AY23" s="17" t="s">
        <v>161</v>
      </c>
      <c r="AZ23" s="18" t="s">
        <v>210</v>
      </c>
      <c r="BA23" s="18"/>
      <c r="BB23" s="167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</row>
    <row r="24" spans="1:66" ht="15.95" customHeight="1" x14ac:dyDescent="0.2">
      <c r="H24" s="5"/>
      <c r="I24" s="542"/>
      <c r="J24" s="542"/>
      <c r="K24" s="542"/>
      <c r="L24" s="542"/>
      <c r="M24" s="542"/>
      <c r="N24" s="542"/>
      <c r="P24" s="12"/>
      <c r="Q24" s="4"/>
      <c r="V24" s="12"/>
      <c r="AB24" s="12"/>
      <c r="AH24" s="12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4"/>
      <c r="BM24" s="4"/>
      <c r="BN24" s="4"/>
    </row>
    <row r="25" spans="1:66" s="5" customFormat="1" ht="21" customHeight="1" x14ac:dyDescent="0.3">
      <c r="A25" s="493" t="s">
        <v>211</v>
      </c>
      <c r="B25" s="493"/>
      <c r="C25" s="493"/>
      <c r="D25" s="493"/>
      <c r="E25" s="493"/>
      <c r="F25" s="493"/>
      <c r="G25" s="493"/>
      <c r="H25" s="493"/>
      <c r="I25" s="493"/>
      <c r="J25" s="493"/>
      <c r="K25" s="493"/>
      <c r="L25" s="493"/>
      <c r="M25" s="493"/>
      <c r="N25" s="493"/>
      <c r="O25" s="493"/>
      <c r="P25" s="493"/>
      <c r="Q25" s="493"/>
      <c r="R25" s="493"/>
      <c r="S25" s="493"/>
      <c r="T25" s="493"/>
      <c r="U25" s="493"/>
      <c r="V25" s="493"/>
      <c r="W25" s="493"/>
      <c r="X25" s="493"/>
      <c r="Y25" s="493"/>
      <c r="Z25" s="493"/>
      <c r="AA25" s="493"/>
      <c r="AB25" s="493"/>
      <c r="AC25" s="493"/>
      <c r="AD25" s="493"/>
      <c r="AE25" s="493"/>
      <c r="AF25" s="493"/>
      <c r="AG25" s="493"/>
      <c r="AH25" s="493"/>
      <c r="AI25" s="493"/>
      <c r="AJ25" s="493"/>
      <c r="AK25" s="493"/>
      <c r="AL25" s="493"/>
      <c r="AM25" s="493"/>
      <c r="AN25" s="493"/>
      <c r="AO25" s="493"/>
      <c r="AP25" s="493"/>
      <c r="AQ25" s="493"/>
      <c r="AR25" s="493"/>
      <c r="AS25" s="493"/>
      <c r="AT25" s="493"/>
      <c r="AU25" s="493"/>
      <c r="AV25" s="493"/>
      <c r="AW25" s="493"/>
      <c r="AX25" s="493"/>
      <c r="AY25" s="493"/>
      <c r="AZ25" s="493"/>
      <c r="BA25" s="493"/>
      <c r="BB25" s="493"/>
      <c r="BC25" s="493"/>
      <c r="BD25" s="493"/>
      <c r="BE25" s="493"/>
      <c r="BF25" s="493"/>
      <c r="BG25" s="493"/>
      <c r="BH25" s="493"/>
      <c r="BI25" s="493"/>
    </row>
    <row r="26" spans="1:66" s="8" customFormat="1" ht="15.95" customHeight="1" thickBot="1" x14ac:dyDescent="0.3">
      <c r="C26" s="302" t="s">
        <v>212</v>
      </c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2"/>
      <c r="AI26" s="302"/>
      <c r="AJ26" s="302"/>
      <c r="AK26" s="302"/>
      <c r="AL26" s="302"/>
      <c r="AM26" s="302"/>
      <c r="AN26" s="302"/>
      <c r="AO26" s="302"/>
      <c r="AP26" s="302"/>
      <c r="AQ26" s="302"/>
      <c r="AR26" s="302"/>
      <c r="AS26" s="302"/>
      <c r="AT26" s="302"/>
      <c r="AU26" s="302"/>
      <c r="AV26" s="302"/>
      <c r="AW26" s="302"/>
      <c r="AX26" s="302"/>
      <c r="AY26" s="302"/>
      <c r="AZ26" s="302"/>
      <c r="BA26" s="302"/>
      <c r="BB26" s="302"/>
      <c r="BC26" s="302"/>
      <c r="BD26" s="302"/>
      <c r="BE26" s="302"/>
      <c r="BF26" s="302"/>
    </row>
    <row r="27" spans="1:66" s="89" customFormat="1" ht="15.95" customHeight="1" x14ac:dyDescent="0.2">
      <c r="A27" s="254" t="s">
        <v>1</v>
      </c>
      <c r="B27" s="246" t="s">
        <v>213</v>
      </c>
      <c r="C27" s="249" t="s">
        <v>214</v>
      </c>
      <c r="D27" s="249"/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49"/>
      <c r="P27" s="249"/>
      <c r="Q27" s="249"/>
      <c r="R27" s="249"/>
      <c r="S27" s="249"/>
      <c r="T27" s="249"/>
      <c r="U27" s="252" t="s">
        <v>216</v>
      </c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3"/>
      <c r="AV27" s="254" t="s">
        <v>218</v>
      </c>
      <c r="AW27" s="252"/>
      <c r="AX27" s="252"/>
      <c r="AY27" s="252"/>
      <c r="AZ27" s="252"/>
      <c r="BA27" s="252"/>
      <c r="BB27" s="252"/>
      <c r="BC27" s="255"/>
      <c r="BD27" s="256" t="s">
        <v>219</v>
      </c>
      <c r="BE27" s="257"/>
      <c r="BF27" s="258"/>
    </row>
    <row r="28" spans="1:66" s="89" customFormat="1" ht="15.95" customHeight="1" x14ac:dyDescent="0.2">
      <c r="A28" s="494"/>
      <c r="B28" s="247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65" t="s">
        <v>215</v>
      </c>
      <c r="V28" s="266"/>
      <c r="W28" s="266"/>
      <c r="X28" s="266"/>
      <c r="Y28" s="266"/>
      <c r="Z28" s="267"/>
      <c r="AA28" s="274" t="s">
        <v>217</v>
      </c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5"/>
      <c r="AV28" s="276">
        <v>1</v>
      </c>
      <c r="AW28" s="277"/>
      <c r="AX28" s="277"/>
      <c r="AY28" s="277"/>
      <c r="AZ28" s="277">
        <v>2</v>
      </c>
      <c r="BA28" s="277"/>
      <c r="BB28" s="277"/>
      <c r="BC28" s="278"/>
      <c r="BD28" s="259"/>
      <c r="BE28" s="260"/>
      <c r="BF28" s="261"/>
    </row>
    <row r="29" spans="1:66" s="89" customFormat="1" ht="15.95" customHeight="1" x14ac:dyDescent="0.2">
      <c r="A29" s="494"/>
      <c r="B29" s="247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68"/>
      <c r="V29" s="269"/>
      <c r="W29" s="269"/>
      <c r="X29" s="269"/>
      <c r="Y29" s="269"/>
      <c r="Z29" s="270"/>
      <c r="AA29" s="279" t="s">
        <v>204</v>
      </c>
      <c r="AB29" s="279"/>
      <c r="AC29" s="279"/>
      <c r="AD29" s="279" t="s">
        <v>222</v>
      </c>
      <c r="AE29" s="279"/>
      <c r="AF29" s="279"/>
      <c r="AG29" s="281" t="s">
        <v>231</v>
      </c>
      <c r="AH29" s="281"/>
      <c r="AI29" s="281"/>
      <c r="AJ29" s="281" t="s">
        <v>230</v>
      </c>
      <c r="AK29" s="281"/>
      <c r="AL29" s="281"/>
      <c r="AM29" s="279" t="s">
        <v>232</v>
      </c>
      <c r="AN29" s="279"/>
      <c r="AO29" s="279"/>
      <c r="AP29" s="281" t="s">
        <v>233</v>
      </c>
      <c r="AQ29" s="281"/>
      <c r="AR29" s="281"/>
      <c r="AS29" s="281" t="s">
        <v>234</v>
      </c>
      <c r="AT29" s="281"/>
      <c r="AU29" s="283"/>
      <c r="AV29" s="285" t="s">
        <v>235</v>
      </c>
      <c r="AW29" s="286"/>
      <c r="AX29" s="286"/>
      <c r="AY29" s="287"/>
      <c r="AZ29" s="294" t="s">
        <v>236</v>
      </c>
      <c r="BA29" s="286"/>
      <c r="BB29" s="286"/>
      <c r="BC29" s="295"/>
      <c r="BD29" s="259"/>
      <c r="BE29" s="260"/>
      <c r="BF29" s="261"/>
    </row>
    <row r="30" spans="1:66" s="89" customFormat="1" ht="15.95" customHeight="1" x14ac:dyDescent="0.2">
      <c r="A30" s="495"/>
      <c r="B30" s="247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68"/>
      <c r="V30" s="269"/>
      <c r="W30" s="269"/>
      <c r="X30" s="269"/>
      <c r="Y30" s="269"/>
      <c r="Z30" s="270"/>
      <c r="AA30" s="280"/>
      <c r="AB30" s="280"/>
      <c r="AC30" s="280"/>
      <c r="AD30" s="280"/>
      <c r="AE30" s="280"/>
      <c r="AF30" s="280"/>
      <c r="AG30" s="282"/>
      <c r="AH30" s="282"/>
      <c r="AI30" s="282"/>
      <c r="AJ30" s="282"/>
      <c r="AK30" s="282"/>
      <c r="AL30" s="282"/>
      <c r="AM30" s="280"/>
      <c r="AN30" s="280"/>
      <c r="AO30" s="280"/>
      <c r="AP30" s="282"/>
      <c r="AQ30" s="282"/>
      <c r="AR30" s="282"/>
      <c r="AS30" s="282"/>
      <c r="AT30" s="282"/>
      <c r="AU30" s="284"/>
      <c r="AV30" s="288"/>
      <c r="AW30" s="289"/>
      <c r="AX30" s="289"/>
      <c r="AY30" s="290"/>
      <c r="AZ30" s="296"/>
      <c r="BA30" s="289"/>
      <c r="BB30" s="289"/>
      <c r="BC30" s="297"/>
      <c r="BD30" s="262"/>
      <c r="BE30" s="263"/>
      <c r="BF30" s="264"/>
    </row>
    <row r="31" spans="1:66" s="89" customFormat="1" ht="15.95" customHeight="1" x14ac:dyDescent="0.2">
      <c r="A31" s="495"/>
      <c r="B31" s="247"/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68"/>
      <c r="V31" s="269"/>
      <c r="W31" s="269"/>
      <c r="X31" s="269"/>
      <c r="Y31" s="269"/>
      <c r="Z31" s="270"/>
      <c r="AA31" s="280"/>
      <c r="AB31" s="280"/>
      <c r="AC31" s="280"/>
      <c r="AD31" s="280"/>
      <c r="AE31" s="280"/>
      <c r="AF31" s="280"/>
      <c r="AG31" s="282"/>
      <c r="AH31" s="282"/>
      <c r="AI31" s="282"/>
      <c r="AJ31" s="282"/>
      <c r="AK31" s="282"/>
      <c r="AL31" s="282"/>
      <c r="AM31" s="280"/>
      <c r="AN31" s="280"/>
      <c r="AO31" s="280"/>
      <c r="AP31" s="282"/>
      <c r="AQ31" s="282"/>
      <c r="AR31" s="282"/>
      <c r="AS31" s="282"/>
      <c r="AT31" s="282"/>
      <c r="AU31" s="284"/>
      <c r="AV31" s="288"/>
      <c r="AW31" s="289"/>
      <c r="AX31" s="289"/>
      <c r="AY31" s="290"/>
      <c r="AZ31" s="296"/>
      <c r="BA31" s="289"/>
      <c r="BB31" s="289"/>
      <c r="BC31" s="297"/>
      <c r="BD31" s="262"/>
      <c r="BE31" s="263"/>
      <c r="BF31" s="264"/>
    </row>
    <row r="32" spans="1:66" s="89" customFormat="1" ht="15.95" customHeight="1" x14ac:dyDescent="0.2">
      <c r="A32" s="495"/>
      <c r="B32" s="247"/>
      <c r="C32" s="251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71"/>
      <c r="V32" s="272"/>
      <c r="W32" s="272"/>
      <c r="X32" s="272"/>
      <c r="Y32" s="272"/>
      <c r="Z32" s="273"/>
      <c r="AA32" s="280"/>
      <c r="AB32" s="280"/>
      <c r="AC32" s="280"/>
      <c r="AD32" s="280"/>
      <c r="AE32" s="280"/>
      <c r="AF32" s="280"/>
      <c r="AG32" s="282"/>
      <c r="AH32" s="282"/>
      <c r="AI32" s="282"/>
      <c r="AJ32" s="282"/>
      <c r="AK32" s="282"/>
      <c r="AL32" s="282"/>
      <c r="AM32" s="280"/>
      <c r="AN32" s="280"/>
      <c r="AO32" s="280"/>
      <c r="AP32" s="282"/>
      <c r="AQ32" s="282"/>
      <c r="AR32" s="282"/>
      <c r="AS32" s="282"/>
      <c r="AT32" s="282"/>
      <c r="AU32" s="284"/>
      <c r="AV32" s="291"/>
      <c r="AW32" s="292"/>
      <c r="AX32" s="292"/>
      <c r="AY32" s="293"/>
      <c r="AZ32" s="298"/>
      <c r="BA32" s="292"/>
      <c r="BB32" s="292"/>
      <c r="BC32" s="299"/>
      <c r="BD32" s="262"/>
      <c r="BE32" s="263"/>
      <c r="BF32" s="264"/>
    </row>
    <row r="33" spans="1:58" s="89" customFormat="1" ht="21" customHeight="1" thickBot="1" x14ac:dyDescent="0.25">
      <c r="A33" s="495"/>
      <c r="B33" s="248"/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51"/>
      <c r="U33" s="404" t="s">
        <v>221</v>
      </c>
      <c r="V33" s="404"/>
      <c r="W33" s="404"/>
      <c r="X33" s="404" t="s">
        <v>2</v>
      </c>
      <c r="Y33" s="404"/>
      <c r="Z33" s="404"/>
      <c r="AA33" s="280"/>
      <c r="AB33" s="280"/>
      <c r="AC33" s="280"/>
      <c r="AD33" s="280"/>
      <c r="AE33" s="280"/>
      <c r="AF33" s="280"/>
      <c r="AG33" s="282"/>
      <c r="AH33" s="282"/>
      <c r="AI33" s="282"/>
      <c r="AJ33" s="282"/>
      <c r="AK33" s="282"/>
      <c r="AL33" s="282"/>
      <c r="AM33" s="280"/>
      <c r="AN33" s="280"/>
      <c r="AO33" s="280"/>
      <c r="AP33" s="282"/>
      <c r="AQ33" s="282"/>
      <c r="AR33" s="282"/>
      <c r="AS33" s="282"/>
      <c r="AT33" s="282"/>
      <c r="AU33" s="284"/>
      <c r="AV33" s="340" t="s">
        <v>237</v>
      </c>
      <c r="AW33" s="341"/>
      <c r="AX33" s="341"/>
      <c r="AY33" s="341"/>
      <c r="AZ33" s="341"/>
      <c r="BA33" s="341"/>
      <c r="BB33" s="341"/>
      <c r="BC33" s="342"/>
      <c r="BD33" s="262"/>
      <c r="BE33" s="263"/>
      <c r="BF33" s="264"/>
    </row>
    <row r="34" spans="1:58" s="8" customFormat="1" ht="15.95" customHeight="1" thickBot="1" x14ac:dyDescent="0.3">
      <c r="A34" s="168">
        <v>1</v>
      </c>
      <c r="B34" s="144"/>
      <c r="C34" s="373">
        <v>2</v>
      </c>
      <c r="D34" s="373"/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O34" s="373"/>
      <c r="P34" s="373"/>
      <c r="Q34" s="373"/>
      <c r="R34" s="373"/>
      <c r="S34" s="373"/>
      <c r="T34" s="373"/>
      <c r="U34" s="301">
        <v>3</v>
      </c>
      <c r="V34" s="301"/>
      <c r="W34" s="301"/>
      <c r="X34" s="301">
        <v>4</v>
      </c>
      <c r="Y34" s="301"/>
      <c r="Z34" s="301"/>
      <c r="AA34" s="301">
        <v>5</v>
      </c>
      <c r="AB34" s="301"/>
      <c r="AC34" s="301"/>
      <c r="AD34" s="301">
        <v>6</v>
      </c>
      <c r="AE34" s="301"/>
      <c r="AF34" s="301"/>
      <c r="AG34" s="301">
        <v>7</v>
      </c>
      <c r="AH34" s="301"/>
      <c r="AI34" s="301"/>
      <c r="AJ34" s="301">
        <v>8</v>
      </c>
      <c r="AK34" s="301"/>
      <c r="AL34" s="301"/>
      <c r="AM34" s="301">
        <v>9</v>
      </c>
      <c r="AN34" s="301"/>
      <c r="AO34" s="301"/>
      <c r="AP34" s="301">
        <v>10</v>
      </c>
      <c r="AQ34" s="301"/>
      <c r="AR34" s="301"/>
      <c r="AS34" s="301">
        <v>11</v>
      </c>
      <c r="AT34" s="301"/>
      <c r="AU34" s="312"/>
      <c r="AV34" s="499">
        <v>12</v>
      </c>
      <c r="AW34" s="301"/>
      <c r="AX34" s="301"/>
      <c r="AY34" s="301"/>
      <c r="AZ34" s="301">
        <v>13</v>
      </c>
      <c r="BA34" s="301"/>
      <c r="BB34" s="301"/>
      <c r="BC34" s="312"/>
      <c r="BD34" s="331">
        <v>14</v>
      </c>
      <c r="BE34" s="301"/>
      <c r="BF34" s="312"/>
    </row>
    <row r="35" spans="1:58" s="89" customFormat="1" ht="18.75" customHeight="1" thickBot="1" x14ac:dyDescent="0.25">
      <c r="A35" s="185"/>
      <c r="B35" s="186"/>
      <c r="C35" s="338" t="s">
        <v>220</v>
      </c>
      <c r="D35" s="339"/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39"/>
      <c r="P35" s="339"/>
      <c r="Q35" s="339"/>
      <c r="R35" s="339"/>
      <c r="S35" s="339"/>
      <c r="T35" s="339"/>
      <c r="U35" s="247"/>
      <c r="V35" s="247"/>
      <c r="W35" s="247"/>
      <c r="X35" s="247"/>
      <c r="Y35" s="247"/>
      <c r="Z35" s="247"/>
      <c r="AA35" s="247"/>
      <c r="AB35" s="247"/>
      <c r="AC35" s="247"/>
      <c r="AD35" s="247"/>
      <c r="AE35" s="247"/>
      <c r="AF35" s="247"/>
      <c r="AG35" s="247"/>
      <c r="AH35" s="247"/>
      <c r="AI35" s="247"/>
      <c r="AJ35" s="247"/>
      <c r="AK35" s="247"/>
      <c r="AL35" s="247"/>
      <c r="AM35" s="247"/>
      <c r="AN35" s="247"/>
      <c r="AO35" s="247"/>
      <c r="AP35" s="247"/>
      <c r="AQ35" s="247"/>
      <c r="AR35" s="247"/>
      <c r="AS35" s="247"/>
      <c r="AT35" s="247"/>
      <c r="AU35" s="247"/>
      <c r="AV35" s="247"/>
      <c r="AW35" s="247"/>
      <c r="AX35" s="247"/>
      <c r="AY35" s="247"/>
      <c r="AZ35" s="247"/>
      <c r="BA35" s="247"/>
      <c r="BB35" s="247"/>
      <c r="BC35" s="247"/>
      <c r="BD35" s="247"/>
      <c r="BE35" s="247"/>
      <c r="BF35" s="343"/>
    </row>
    <row r="36" spans="1:58" s="89" customFormat="1" ht="18.75" customHeight="1" x14ac:dyDescent="0.2">
      <c r="A36" s="151">
        <v>1</v>
      </c>
      <c r="B36" s="129" t="s">
        <v>162</v>
      </c>
      <c r="C36" s="419" t="s">
        <v>223</v>
      </c>
      <c r="D36" s="497"/>
      <c r="E36" s="497"/>
      <c r="F36" s="497"/>
      <c r="G36" s="497"/>
      <c r="H36" s="497"/>
      <c r="I36" s="497"/>
      <c r="J36" s="497"/>
      <c r="K36" s="497"/>
      <c r="L36" s="497"/>
      <c r="M36" s="497"/>
      <c r="N36" s="497"/>
      <c r="O36" s="497"/>
      <c r="P36" s="497"/>
      <c r="Q36" s="497"/>
      <c r="R36" s="497"/>
      <c r="S36" s="497"/>
      <c r="T36" s="498"/>
      <c r="U36" s="304">
        <f>AA36+AS36</f>
        <v>250</v>
      </c>
      <c r="V36" s="304"/>
      <c r="W36" s="304"/>
      <c r="X36" s="305">
        <f>U36/U62</f>
        <v>0.16393442622950818</v>
      </c>
      <c r="Y36" s="305"/>
      <c r="Z36" s="305"/>
      <c r="AA36" s="304">
        <f>AD36+AG36+AJ36+AM36+AP36</f>
        <v>100</v>
      </c>
      <c r="AB36" s="304">
        <v>100</v>
      </c>
      <c r="AC36" s="304">
        <v>100</v>
      </c>
      <c r="AD36" s="304"/>
      <c r="AE36" s="304"/>
      <c r="AF36" s="304"/>
      <c r="AG36" s="304">
        <v>90</v>
      </c>
      <c r="AH36" s="304">
        <v>40</v>
      </c>
      <c r="AI36" s="304">
        <v>40</v>
      </c>
      <c r="AJ36" s="304"/>
      <c r="AK36" s="304"/>
      <c r="AL36" s="304"/>
      <c r="AM36" s="304"/>
      <c r="AN36" s="304"/>
      <c r="AO36" s="304"/>
      <c r="AP36" s="304">
        <v>10</v>
      </c>
      <c r="AQ36" s="304"/>
      <c r="AR36" s="304"/>
      <c r="AS36" s="304">
        <f>AA36*1.5</f>
        <v>150</v>
      </c>
      <c r="AT36" s="304"/>
      <c r="AU36" s="391"/>
      <c r="AV36" s="459">
        <v>5</v>
      </c>
      <c r="AW36" s="375"/>
      <c r="AX36" s="375"/>
      <c r="AY36" s="376"/>
      <c r="AZ36" s="374">
        <v>5</v>
      </c>
      <c r="BA36" s="375"/>
      <c r="BB36" s="375"/>
      <c r="BC36" s="460"/>
      <c r="BD36" s="252">
        <f>SUM(AV36:BC36)</f>
        <v>10</v>
      </c>
      <c r="BE36" s="252"/>
      <c r="BF36" s="255"/>
    </row>
    <row r="37" spans="1:58" s="89" customFormat="1" ht="18.75" customHeight="1" x14ac:dyDescent="0.2">
      <c r="A37" s="131">
        <v>2</v>
      </c>
      <c r="B37" s="129" t="s">
        <v>162</v>
      </c>
      <c r="C37" s="413" t="s">
        <v>224</v>
      </c>
      <c r="D37" s="413"/>
      <c r="E37" s="413"/>
      <c r="F37" s="413"/>
      <c r="G37" s="413"/>
      <c r="H37" s="413"/>
      <c r="I37" s="413"/>
      <c r="J37" s="413"/>
      <c r="K37" s="413"/>
      <c r="L37" s="413"/>
      <c r="M37" s="413"/>
      <c r="N37" s="413"/>
      <c r="O37" s="413"/>
      <c r="P37" s="413"/>
      <c r="Q37" s="413"/>
      <c r="R37" s="413"/>
      <c r="S37" s="413"/>
      <c r="T37" s="413"/>
      <c r="U37" s="277">
        <f>AA37+AS37</f>
        <v>250</v>
      </c>
      <c r="V37" s="277"/>
      <c r="W37" s="277"/>
      <c r="X37" s="326">
        <f>U37/U62</f>
        <v>0.16393442622950818</v>
      </c>
      <c r="Y37" s="327"/>
      <c r="Z37" s="328"/>
      <c r="AA37" s="277">
        <f t="shared" ref="AA37:AA43" si="3">AD37+AG37+AJ37+AM37+AP37</f>
        <v>100</v>
      </c>
      <c r="AB37" s="277">
        <v>100</v>
      </c>
      <c r="AC37" s="277">
        <v>100</v>
      </c>
      <c r="AD37" s="277"/>
      <c r="AE37" s="277"/>
      <c r="AF37" s="277"/>
      <c r="AG37" s="277">
        <v>90</v>
      </c>
      <c r="AH37" s="277">
        <v>30</v>
      </c>
      <c r="AI37" s="277">
        <v>30</v>
      </c>
      <c r="AJ37" s="277"/>
      <c r="AK37" s="277"/>
      <c r="AL37" s="277"/>
      <c r="AM37" s="277"/>
      <c r="AN37" s="277"/>
      <c r="AO37" s="277"/>
      <c r="AP37" s="277">
        <v>10</v>
      </c>
      <c r="AQ37" s="277"/>
      <c r="AR37" s="277"/>
      <c r="AS37" s="277">
        <f>AA37*1.5</f>
        <v>150</v>
      </c>
      <c r="AT37" s="277"/>
      <c r="AU37" s="278"/>
      <c r="AV37" s="354">
        <v>5</v>
      </c>
      <c r="AW37" s="314"/>
      <c r="AX37" s="314"/>
      <c r="AY37" s="315"/>
      <c r="AZ37" s="313">
        <v>5</v>
      </c>
      <c r="BA37" s="314"/>
      <c r="BB37" s="314"/>
      <c r="BC37" s="355"/>
      <c r="BD37" s="274">
        <f>SUM(AV37:BC37)</f>
        <v>10</v>
      </c>
      <c r="BE37" s="274"/>
      <c r="BF37" s="300"/>
    </row>
    <row r="38" spans="1:58" s="89" customFormat="1" ht="18.75" customHeight="1" x14ac:dyDescent="0.2">
      <c r="A38" s="131">
        <v>3</v>
      </c>
      <c r="B38" s="129" t="s">
        <v>162</v>
      </c>
      <c r="C38" s="413" t="s">
        <v>225</v>
      </c>
      <c r="D38" s="413"/>
      <c r="E38" s="413"/>
      <c r="F38" s="413"/>
      <c r="G38" s="413"/>
      <c r="H38" s="413"/>
      <c r="I38" s="413"/>
      <c r="J38" s="413"/>
      <c r="K38" s="413"/>
      <c r="L38" s="413"/>
      <c r="M38" s="413"/>
      <c r="N38" s="413"/>
      <c r="O38" s="413"/>
      <c r="P38" s="413"/>
      <c r="Q38" s="413"/>
      <c r="R38" s="413"/>
      <c r="S38" s="413"/>
      <c r="T38" s="413"/>
      <c r="U38" s="277">
        <f t="shared" ref="U38:U43" si="4">AA38+AS38</f>
        <v>250</v>
      </c>
      <c r="V38" s="277"/>
      <c r="W38" s="277"/>
      <c r="X38" s="326">
        <f>U38/U62</f>
        <v>0.16393442622950818</v>
      </c>
      <c r="Y38" s="327"/>
      <c r="Z38" s="328"/>
      <c r="AA38" s="277">
        <f t="shared" si="3"/>
        <v>100</v>
      </c>
      <c r="AB38" s="277">
        <v>100</v>
      </c>
      <c r="AC38" s="277">
        <v>100</v>
      </c>
      <c r="AD38" s="277">
        <v>40</v>
      </c>
      <c r="AE38" s="277">
        <v>50</v>
      </c>
      <c r="AF38" s="277">
        <v>50</v>
      </c>
      <c r="AG38" s="277"/>
      <c r="AH38" s="277"/>
      <c r="AI38" s="277"/>
      <c r="AJ38" s="277"/>
      <c r="AK38" s="277"/>
      <c r="AL38" s="277"/>
      <c r="AM38" s="277">
        <v>50</v>
      </c>
      <c r="AN38" s="277">
        <v>50</v>
      </c>
      <c r="AO38" s="277">
        <v>50</v>
      </c>
      <c r="AP38" s="277">
        <v>10</v>
      </c>
      <c r="AQ38" s="277"/>
      <c r="AR38" s="277"/>
      <c r="AS38" s="277">
        <f t="shared" ref="AS38:AS39" si="5">AA38*1.5</f>
        <v>150</v>
      </c>
      <c r="AT38" s="277"/>
      <c r="AU38" s="278"/>
      <c r="AV38" s="354">
        <v>5</v>
      </c>
      <c r="AW38" s="314"/>
      <c r="AX38" s="314"/>
      <c r="AY38" s="315"/>
      <c r="AZ38" s="313">
        <v>5</v>
      </c>
      <c r="BA38" s="314"/>
      <c r="BB38" s="314"/>
      <c r="BC38" s="355"/>
      <c r="BD38" s="274">
        <f t="shared" ref="BD38:BD42" si="6">SUM(AV38:BC38)</f>
        <v>10</v>
      </c>
      <c r="BE38" s="274"/>
      <c r="BF38" s="300"/>
    </row>
    <row r="39" spans="1:58" s="89" customFormat="1" ht="18.75" customHeight="1" x14ac:dyDescent="0.2">
      <c r="A39" s="131">
        <v>4</v>
      </c>
      <c r="B39" s="129" t="s">
        <v>162</v>
      </c>
      <c r="C39" s="413" t="s">
        <v>228</v>
      </c>
      <c r="D39" s="413"/>
      <c r="E39" s="413"/>
      <c r="F39" s="413"/>
      <c r="G39" s="413"/>
      <c r="H39" s="413"/>
      <c r="I39" s="413"/>
      <c r="J39" s="413"/>
      <c r="K39" s="413"/>
      <c r="L39" s="413"/>
      <c r="M39" s="413"/>
      <c r="N39" s="413"/>
      <c r="O39" s="413"/>
      <c r="P39" s="413"/>
      <c r="Q39" s="413"/>
      <c r="R39" s="413"/>
      <c r="S39" s="413"/>
      <c r="T39" s="413"/>
      <c r="U39" s="277">
        <f t="shared" si="4"/>
        <v>250</v>
      </c>
      <c r="V39" s="277"/>
      <c r="W39" s="277"/>
      <c r="X39" s="326">
        <f>U39/U62</f>
        <v>0.16393442622950818</v>
      </c>
      <c r="Y39" s="327"/>
      <c r="Z39" s="328"/>
      <c r="AA39" s="277">
        <f t="shared" si="3"/>
        <v>100</v>
      </c>
      <c r="AB39" s="277">
        <v>100</v>
      </c>
      <c r="AC39" s="277">
        <v>100</v>
      </c>
      <c r="AD39" s="277">
        <v>40</v>
      </c>
      <c r="AE39" s="277">
        <v>60</v>
      </c>
      <c r="AF39" s="277">
        <v>60</v>
      </c>
      <c r="AG39" s="277"/>
      <c r="AH39" s="277"/>
      <c r="AI39" s="277"/>
      <c r="AJ39" s="277"/>
      <c r="AK39" s="277"/>
      <c r="AL39" s="277"/>
      <c r="AM39" s="277">
        <v>50</v>
      </c>
      <c r="AN39" s="277">
        <v>20</v>
      </c>
      <c r="AO39" s="277">
        <v>20</v>
      </c>
      <c r="AP39" s="277">
        <v>10</v>
      </c>
      <c r="AQ39" s="277"/>
      <c r="AR39" s="277"/>
      <c r="AS39" s="277">
        <f t="shared" si="5"/>
        <v>150</v>
      </c>
      <c r="AT39" s="277"/>
      <c r="AU39" s="278"/>
      <c r="AV39" s="354">
        <v>5</v>
      </c>
      <c r="AW39" s="314"/>
      <c r="AX39" s="314"/>
      <c r="AY39" s="315"/>
      <c r="AZ39" s="313">
        <v>5</v>
      </c>
      <c r="BA39" s="314"/>
      <c r="BB39" s="314"/>
      <c r="BC39" s="355"/>
      <c r="BD39" s="274">
        <f t="shared" si="6"/>
        <v>10</v>
      </c>
      <c r="BE39" s="274"/>
      <c r="BF39" s="300"/>
    </row>
    <row r="40" spans="1:58" s="89" customFormat="1" ht="18.75" customHeight="1" x14ac:dyDescent="0.2">
      <c r="A40" s="131">
        <v>5</v>
      </c>
      <c r="B40" s="129" t="s">
        <v>162</v>
      </c>
      <c r="C40" s="344" t="s">
        <v>226</v>
      </c>
      <c r="D40" s="415"/>
      <c r="E40" s="415"/>
      <c r="F40" s="415"/>
      <c r="G40" s="415"/>
      <c r="H40" s="415"/>
      <c r="I40" s="415"/>
      <c r="J40" s="415"/>
      <c r="K40" s="415"/>
      <c r="L40" s="415"/>
      <c r="M40" s="415"/>
      <c r="N40" s="415"/>
      <c r="O40" s="415"/>
      <c r="P40" s="415"/>
      <c r="Q40" s="415"/>
      <c r="R40" s="415"/>
      <c r="S40" s="415"/>
      <c r="T40" s="416"/>
      <c r="U40" s="277">
        <f>AA40+AS40</f>
        <v>125</v>
      </c>
      <c r="V40" s="277"/>
      <c r="W40" s="277"/>
      <c r="X40" s="326">
        <f>U40/U62</f>
        <v>8.1967213114754092E-2</v>
      </c>
      <c r="Y40" s="327"/>
      <c r="Z40" s="328"/>
      <c r="AA40" s="277">
        <f t="shared" si="3"/>
        <v>50</v>
      </c>
      <c r="AB40" s="277">
        <v>100</v>
      </c>
      <c r="AC40" s="277">
        <v>100</v>
      </c>
      <c r="AD40" s="277">
        <v>20</v>
      </c>
      <c r="AE40" s="277"/>
      <c r="AF40" s="277"/>
      <c r="AG40" s="277"/>
      <c r="AH40" s="277"/>
      <c r="AI40" s="277"/>
      <c r="AJ40" s="277"/>
      <c r="AK40" s="277"/>
      <c r="AL40" s="277"/>
      <c r="AM40" s="277">
        <v>25</v>
      </c>
      <c r="AN40" s="277"/>
      <c r="AO40" s="277"/>
      <c r="AP40" s="277">
        <v>5</v>
      </c>
      <c r="AQ40" s="277"/>
      <c r="AR40" s="277"/>
      <c r="AS40" s="277">
        <f t="shared" ref="AS40:AS43" si="7">AA40*1.5</f>
        <v>75</v>
      </c>
      <c r="AT40" s="277"/>
      <c r="AU40" s="278"/>
      <c r="AV40" s="354">
        <v>5</v>
      </c>
      <c r="AW40" s="314"/>
      <c r="AX40" s="314"/>
      <c r="AY40" s="315"/>
      <c r="AZ40" s="313"/>
      <c r="BA40" s="314"/>
      <c r="BB40" s="314"/>
      <c r="BC40" s="355"/>
      <c r="BD40" s="274">
        <f t="shared" si="6"/>
        <v>5</v>
      </c>
      <c r="BE40" s="274"/>
      <c r="BF40" s="300"/>
    </row>
    <row r="41" spans="1:58" s="89" customFormat="1" ht="18.75" customHeight="1" x14ac:dyDescent="0.2">
      <c r="A41" s="131">
        <v>6</v>
      </c>
      <c r="B41" s="129" t="s">
        <v>162</v>
      </c>
      <c r="C41" s="344" t="s">
        <v>227</v>
      </c>
      <c r="D41" s="415"/>
      <c r="E41" s="415"/>
      <c r="F41" s="415"/>
      <c r="G41" s="415"/>
      <c r="H41" s="415"/>
      <c r="I41" s="415"/>
      <c r="J41" s="415"/>
      <c r="K41" s="415"/>
      <c r="L41" s="415"/>
      <c r="M41" s="415"/>
      <c r="N41" s="415"/>
      <c r="O41" s="415"/>
      <c r="P41" s="415"/>
      <c r="Q41" s="415"/>
      <c r="R41" s="415"/>
      <c r="S41" s="415"/>
      <c r="T41" s="416"/>
      <c r="U41" s="313">
        <f t="shared" ref="U41" si="8">AA41+AS41</f>
        <v>125</v>
      </c>
      <c r="V41" s="314"/>
      <c r="W41" s="315"/>
      <c r="X41" s="326">
        <f>U41/U62</f>
        <v>8.1967213114754092E-2</v>
      </c>
      <c r="Y41" s="327"/>
      <c r="Z41" s="328"/>
      <c r="AA41" s="277">
        <f t="shared" si="3"/>
        <v>50</v>
      </c>
      <c r="AB41" s="277">
        <v>100</v>
      </c>
      <c r="AC41" s="277">
        <v>100</v>
      </c>
      <c r="AD41" s="313">
        <v>20</v>
      </c>
      <c r="AE41" s="314"/>
      <c r="AF41" s="315"/>
      <c r="AG41" s="313"/>
      <c r="AH41" s="314"/>
      <c r="AI41" s="315"/>
      <c r="AJ41" s="313"/>
      <c r="AK41" s="314"/>
      <c r="AL41" s="315"/>
      <c r="AM41" s="313">
        <v>25</v>
      </c>
      <c r="AN41" s="314"/>
      <c r="AO41" s="315"/>
      <c r="AP41" s="313">
        <v>5</v>
      </c>
      <c r="AQ41" s="314"/>
      <c r="AR41" s="315"/>
      <c r="AS41" s="277">
        <f t="shared" si="7"/>
        <v>75</v>
      </c>
      <c r="AT41" s="277"/>
      <c r="AU41" s="278"/>
      <c r="AV41" s="354"/>
      <c r="AW41" s="314"/>
      <c r="AX41" s="314"/>
      <c r="AY41" s="315"/>
      <c r="AZ41" s="313">
        <v>5</v>
      </c>
      <c r="BA41" s="314"/>
      <c r="BB41" s="314"/>
      <c r="BC41" s="355"/>
      <c r="BD41" s="455">
        <v>5</v>
      </c>
      <c r="BE41" s="329"/>
      <c r="BF41" s="330"/>
    </row>
    <row r="42" spans="1:58" s="89" customFormat="1" ht="18.75" customHeight="1" x14ac:dyDescent="0.2">
      <c r="A42" s="131">
        <v>7</v>
      </c>
      <c r="B42" s="136"/>
      <c r="C42" s="362" t="s">
        <v>229</v>
      </c>
      <c r="D42" s="363"/>
      <c r="E42" s="363"/>
      <c r="F42" s="363"/>
      <c r="G42" s="363"/>
      <c r="H42" s="363"/>
      <c r="I42" s="363"/>
      <c r="J42" s="363"/>
      <c r="K42" s="363"/>
      <c r="L42" s="363"/>
      <c r="M42" s="363"/>
      <c r="N42" s="363"/>
      <c r="O42" s="363"/>
      <c r="P42" s="363"/>
      <c r="Q42" s="363"/>
      <c r="R42" s="363"/>
      <c r="S42" s="363"/>
      <c r="T42" s="364"/>
      <c r="U42" s="313">
        <f t="shared" si="4"/>
        <v>125</v>
      </c>
      <c r="V42" s="314"/>
      <c r="W42" s="315"/>
      <c r="X42" s="326">
        <f>U42/U62</f>
        <v>8.1967213114754092E-2</v>
      </c>
      <c r="Y42" s="327"/>
      <c r="Z42" s="328"/>
      <c r="AA42" s="277">
        <f t="shared" si="3"/>
        <v>50</v>
      </c>
      <c r="AB42" s="277">
        <v>100</v>
      </c>
      <c r="AC42" s="277">
        <v>100</v>
      </c>
      <c r="AD42" s="313">
        <v>20</v>
      </c>
      <c r="AE42" s="314"/>
      <c r="AF42" s="315"/>
      <c r="AG42" s="313"/>
      <c r="AH42" s="314"/>
      <c r="AI42" s="315"/>
      <c r="AJ42" s="313"/>
      <c r="AK42" s="314"/>
      <c r="AL42" s="315"/>
      <c r="AM42" s="313">
        <v>25</v>
      </c>
      <c r="AN42" s="314"/>
      <c r="AO42" s="315"/>
      <c r="AP42" s="313">
        <v>5</v>
      </c>
      <c r="AQ42" s="314"/>
      <c r="AR42" s="315"/>
      <c r="AS42" s="277">
        <f t="shared" si="7"/>
        <v>75</v>
      </c>
      <c r="AT42" s="277"/>
      <c r="AU42" s="278"/>
      <c r="AV42" s="354">
        <v>5</v>
      </c>
      <c r="AW42" s="314"/>
      <c r="AX42" s="314"/>
      <c r="AY42" s="315"/>
      <c r="AZ42" s="313"/>
      <c r="BA42" s="314"/>
      <c r="BB42" s="314"/>
      <c r="BC42" s="355"/>
      <c r="BD42" s="455">
        <f t="shared" si="6"/>
        <v>5</v>
      </c>
      <c r="BE42" s="329"/>
      <c r="BF42" s="330"/>
    </row>
    <row r="43" spans="1:58" s="89" customFormat="1" ht="18.75" customHeight="1" x14ac:dyDescent="0.2">
      <c r="A43" s="131">
        <v>8</v>
      </c>
      <c r="B43" s="136"/>
      <c r="C43" s="362" t="s">
        <v>229</v>
      </c>
      <c r="D43" s="363"/>
      <c r="E43" s="363"/>
      <c r="F43" s="363"/>
      <c r="G43" s="363"/>
      <c r="H43" s="363"/>
      <c r="I43" s="363"/>
      <c r="J43" s="363"/>
      <c r="K43" s="363"/>
      <c r="L43" s="363"/>
      <c r="M43" s="363"/>
      <c r="N43" s="363"/>
      <c r="O43" s="363"/>
      <c r="P43" s="363"/>
      <c r="Q43" s="363"/>
      <c r="R43" s="363"/>
      <c r="S43" s="363"/>
      <c r="T43" s="364"/>
      <c r="U43" s="313">
        <f t="shared" si="4"/>
        <v>125</v>
      </c>
      <c r="V43" s="314"/>
      <c r="W43" s="315"/>
      <c r="X43" s="326">
        <f>U43/U62</f>
        <v>8.1967213114754092E-2</v>
      </c>
      <c r="Y43" s="327"/>
      <c r="Z43" s="328"/>
      <c r="AA43" s="277">
        <f t="shared" si="3"/>
        <v>50</v>
      </c>
      <c r="AB43" s="277">
        <v>100</v>
      </c>
      <c r="AC43" s="277">
        <v>100</v>
      </c>
      <c r="AD43" s="313">
        <v>20</v>
      </c>
      <c r="AE43" s="314"/>
      <c r="AF43" s="315"/>
      <c r="AG43" s="313"/>
      <c r="AH43" s="314"/>
      <c r="AI43" s="315"/>
      <c r="AJ43" s="313"/>
      <c r="AK43" s="314"/>
      <c r="AL43" s="315"/>
      <c r="AM43" s="313">
        <v>25</v>
      </c>
      <c r="AN43" s="314"/>
      <c r="AO43" s="315"/>
      <c r="AP43" s="313">
        <v>5</v>
      </c>
      <c r="AQ43" s="314"/>
      <c r="AR43" s="315"/>
      <c r="AS43" s="277">
        <f t="shared" si="7"/>
        <v>75</v>
      </c>
      <c r="AT43" s="277"/>
      <c r="AU43" s="278"/>
      <c r="AV43" s="354"/>
      <c r="AW43" s="314"/>
      <c r="AX43" s="314"/>
      <c r="AY43" s="315"/>
      <c r="AZ43" s="313">
        <v>5</v>
      </c>
      <c r="BA43" s="314"/>
      <c r="BB43" s="314"/>
      <c r="BC43" s="355"/>
      <c r="BD43" s="455">
        <v>5</v>
      </c>
      <c r="BE43" s="329"/>
      <c r="BF43" s="330"/>
    </row>
    <row r="44" spans="1:58" s="89" customFormat="1" ht="18.75" customHeight="1" thickBot="1" x14ac:dyDescent="0.25">
      <c r="A44" s="187"/>
      <c r="B44" s="188"/>
      <c r="C44" s="353" t="s">
        <v>204</v>
      </c>
      <c r="D44" s="353"/>
      <c r="E44" s="353"/>
      <c r="F44" s="353"/>
      <c r="G44" s="353"/>
      <c r="H44" s="353"/>
      <c r="I44" s="353"/>
      <c r="J44" s="353"/>
      <c r="K44" s="353"/>
      <c r="L44" s="353"/>
      <c r="M44" s="353"/>
      <c r="N44" s="353"/>
      <c r="O44" s="353"/>
      <c r="P44" s="353"/>
      <c r="Q44" s="353"/>
      <c r="R44" s="353"/>
      <c r="S44" s="353"/>
      <c r="T44" s="353"/>
      <c r="U44" s="353">
        <f>U36+U37+U38+U39+U41+U40+U42+U43</f>
        <v>1500</v>
      </c>
      <c r="V44" s="353"/>
      <c r="W44" s="353"/>
      <c r="X44" s="418">
        <f>X36+X37+X38+X41+X39+X40+X42+X43</f>
        <v>0.98360655737704905</v>
      </c>
      <c r="Y44" s="418"/>
      <c r="Z44" s="418"/>
      <c r="AA44" s="353">
        <f>AA36+AA37+AA38+AA39+AA40+AA42+AA43+AA41</f>
        <v>600</v>
      </c>
      <c r="AB44" s="353"/>
      <c r="AC44" s="353"/>
      <c r="AD44" s="353">
        <f>AD36+AD37+AD38+AD39+AD40+AD42+AD43+AD41</f>
        <v>160</v>
      </c>
      <c r="AE44" s="353"/>
      <c r="AF44" s="353"/>
      <c r="AG44" s="353">
        <f>AG36+AG37+AG38+AG39+AG40+AG42+AG43+AG41</f>
        <v>180</v>
      </c>
      <c r="AH44" s="353"/>
      <c r="AI44" s="353"/>
      <c r="AJ44" s="353">
        <f>AJ36+AJ37+AJ38+AJ39+AJ40+AJ42+AJ43+AJ41</f>
        <v>0</v>
      </c>
      <c r="AK44" s="353"/>
      <c r="AL44" s="353"/>
      <c r="AM44" s="353">
        <f>AM36+AM37+AM38+AM39+AM40+AM42+AM43+AM41</f>
        <v>200</v>
      </c>
      <c r="AN44" s="353"/>
      <c r="AO44" s="353"/>
      <c r="AP44" s="353">
        <f>AP36+AP37+AP38+AP39+AP40+AP42+AP43+AP41</f>
        <v>60</v>
      </c>
      <c r="AQ44" s="353"/>
      <c r="AR44" s="353"/>
      <c r="AS44" s="353">
        <f>AS36+AS37+AS38+AS39+AS40+AS42+AS43+AS41</f>
        <v>900</v>
      </c>
      <c r="AT44" s="353"/>
      <c r="AU44" s="417"/>
      <c r="AV44" s="444">
        <f>SUM(AV36:AY42)</f>
        <v>30</v>
      </c>
      <c r="AW44" s="353"/>
      <c r="AX44" s="353"/>
      <c r="AY44" s="353"/>
      <c r="AZ44" s="353">
        <f>SUM(AZ36:BC43)</f>
        <v>30</v>
      </c>
      <c r="BA44" s="353"/>
      <c r="BB44" s="353"/>
      <c r="BC44" s="353"/>
      <c r="BD44" s="353">
        <f>SUM(BD36:BF43)</f>
        <v>60</v>
      </c>
      <c r="BE44" s="353"/>
      <c r="BF44" s="417"/>
    </row>
    <row r="45" spans="1:58" s="89" customFormat="1" ht="18.75" customHeight="1" thickBot="1" x14ac:dyDescent="0.25">
      <c r="A45" s="154"/>
      <c r="B45" s="155"/>
      <c r="C45" s="425" t="s">
        <v>229</v>
      </c>
      <c r="D45" s="425"/>
      <c r="E45" s="425"/>
      <c r="F45" s="425"/>
      <c r="G45" s="425"/>
      <c r="H45" s="425"/>
      <c r="I45" s="425"/>
      <c r="J45" s="425"/>
      <c r="K45" s="425"/>
      <c r="L45" s="425"/>
      <c r="M45" s="425"/>
      <c r="N45" s="425"/>
      <c r="O45" s="425"/>
      <c r="P45" s="425"/>
      <c r="Q45" s="425"/>
      <c r="R45" s="425"/>
      <c r="S45" s="425"/>
      <c r="T45" s="425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  <c r="AE45" s="289"/>
      <c r="AF45" s="289"/>
      <c r="AG45" s="289"/>
      <c r="AH45" s="289"/>
      <c r="AI45" s="289"/>
      <c r="AJ45" s="289"/>
      <c r="AK45" s="289"/>
      <c r="AL45" s="289"/>
      <c r="AM45" s="289"/>
      <c r="AN45" s="289"/>
      <c r="AO45" s="289"/>
      <c r="AP45" s="289"/>
      <c r="AQ45" s="289"/>
      <c r="AR45" s="289"/>
      <c r="AS45" s="289"/>
      <c r="AT45" s="289"/>
      <c r="AU45" s="289"/>
      <c r="AV45" s="289"/>
      <c r="AW45" s="289"/>
      <c r="AX45" s="289"/>
      <c r="AY45" s="289"/>
      <c r="AZ45" s="289"/>
      <c r="BA45" s="289"/>
      <c r="BB45" s="289"/>
      <c r="BC45" s="289"/>
      <c r="BD45" s="289"/>
      <c r="BE45" s="289"/>
      <c r="BF45" s="297"/>
    </row>
    <row r="46" spans="1:58" s="89" customFormat="1" ht="18.75" customHeight="1" x14ac:dyDescent="0.2">
      <c r="A46" s="151">
        <v>1</v>
      </c>
      <c r="B46" s="129" t="s">
        <v>162</v>
      </c>
      <c r="C46" s="496" t="s">
        <v>238</v>
      </c>
      <c r="D46" s="496"/>
      <c r="E46" s="496"/>
      <c r="F46" s="496"/>
      <c r="G46" s="496"/>
      <c r="H46" s="496"/>
      <c r="I46" s="496"/>
      <c r="J46" s="496"/>
      <c r="K46" s="496"/>
      <c r="L46" s="496"/>
      <c r="M46" s="496"/>
      <c r="N46" s="496"/>
      <c r="O46" s="496"/>
      <c r="P46" s="496"/>
      <c r="Q46" s="496"/>
      <c r="R46" s="496"/>
      <c r="S46" s="496"/>
      <c r="T46" s="496"/>
      <c r="U46" s="374">
        <f t="shared" ref="U46:U51" si="9">AA46+AS46</f>
        <v>125</v>
      </c>
      <c r="V46" s="375"/>
      <c r="W46" s="376"/>
      <c r="X46" s="422">
        <f>U46/U62</f>
        <v>8.1967213114754092E-2</v>
      </c>
      <c r="Y46" s="423"/>
      <c r="Z46" s="424"/>
      <c r="AA46" s="304">
        <f t="shared" ref="AA46" si="10">AD46+AG46+AJ46+AM46+AP46</f>
        <v>50</v>
      </c>
      <c r="AB46" s="304">
        <v>100</v>
      </c>
      <c r="AC46" s="304">
        <v>100</v>
      </c>
      <c r="AD46" s="374"/>
      <c r="AE46" s="375"/>
      <c r="AF46" s="376"/>
      <c r="AG46" s="374">
        <v>45</v>
      </c>
      <c r="AH46" s="375"/>
      <c r="AI46" s="376"/>
      <c r="AJ46" s="374"/>
      <c r="AK46" s="375"/>
      <c r="AL46" s="376"/>
      <c r="AM46" s="374"/>
      <c r="AN46" s="375"/>
      <c r="AO46" s="376"/>
      <c r="AP46" s="374">
        <v>5</v>
      </c>
      <c r="AQ46" s="375"/>
      <c r="AR46" s="376"/>
      <c r="AS46" s="374">
        <f t="shared" ref="AS46:AS52" si="11">AA46*1.5</f>
        <v>75</v>
      </c>
      <c r="AT46" s="375"/>
      <c r="AU46" s="375"/>
      <c r="AV46" s="459">
        <v>5</v>
      </c>
      <c r="AW46" s="375"/>
      <c r="AX46" s="375"/>
      <c r="AY46" s="376"/>
      <c r="AZ46" s="374"/>
      <c r="BA46" s="375"/>
      <c r="BB46" s="375"/>
      <c r="BC46" s="376"/>
      <c r="BD46" s="252">
        <f t="shared" ref="BD46" si="12">SUM(AV46:BC46)</f>
        <v>5</v>
      </c>
      <c r="BE46" s="252"/>
      <c r="BF46" s="255"/>
    </row>
    <row r="47" spans="1:58" s="89" customFormat="1" ht="18.75" customHeight="1" x14ac:dyDescent="0.2">
      <c r="A47" s="131">
        <v>2</v>
      </c>
      <c r="B47" s="129" t="s">
        <v>162</v>
      </c>
      <c r="C47" s="362" t="s">
        <v>239</v>
      </c>
      <c r="D47" s="363"/>
      <c r="E47" s="363"/>
      <c r="F47" s="363"/>
      <c r="G47" s="363"/>
      <c r="H47" s="363"/>
      <c r="I47" s="363"/>
      <c r="J47" s="363"/>
      <c r="K47" s="363"/>
      <c r="L47" s="363"/>
      <c r="M47" s="363"/>
      <c r="N47" s="363"/>
      <c r="O47" s="363"/>
      <c r="P47" s="363"/>
      <c r="Q47" s="363"/>
      <c r="R47" s="363"/>
      <c r="S47" s="363"/>
      <c r="T47" s="364"/>
      <c r="U47" s="313">
        <f t="shared" si="9"/>
        <v>125</v>
      </c>
      <c r="V47" s="314"/>
      <c r="W47" s="315"/>
      <c r="X47" s="326">
        <f>U47/U62</f>
        <v>8.1967213114754092E-2</v>
      </c>
      <c r="Y47" s="327"/>
      <c r="Z47" s="328"/>
      <c r="AA47" s="277">
        <f t="shared" ref="AA47:AA52" si="13">AD47+AG47+AJ47+AM47+AP47</f>
        <v>50</v>
      </c>
      <c r="AB47" s="277">
        <v>100</v>
      </c>
      <c r="AC47" s="277">
        <v>100</v>
      </c>
      <c r="AD47" s="313"/>
      <c r="AE47" s="314"/>
      <c r="AF47" s="315"/>
      <c r="AG47" s="313">
        <v>45</v>
      </c>
      <c r="AH47" s="314"/>
      <c r="AI47" s="315"/>
      <c r="AJ47" s="313"/>
      <c r="AK47" s="314"/>
      <c r="AL47" s="315"/>
      <c r="AM47" s="313"/>
      <c r="AN47" s="314"/>
      <c r="AO47" s="315"/>
      <c r="AP47" s="313">
        <v>5</v>
      </c>
      <c r="AQ47" s="314"/>
      <c r="AR47" s="315"/>
      <c r="AS47" s="313">
        <v>75</v>
      </c>
      <c r="AT47" s="314"/>
      <c r="AU47" s="314"/>
      <c r="AV47" s="354">
        <v>5</v>
      </c>
      <c r="AW47" s="314"/>
      <c r="AX47" s="314"/>
      <c r="AY47" s="315"/>
      <c r="AZ47" s="313"/>
      <c r="BA47" s="314"/>
      <c r="BB47" s="314"/>
      <c r="BC47" s="315"/>
      <c r="BD47" s="274">
        <f t="shared" ref="BD47:BD52" si="14">SUM(AV47:BC47)</f>
        <v>5</v>
      </c>
      <c r="BE47" s="274"/>
      <c r="BF47" s="300"/>
    </row>
    <row r="48" spans="1:58" s="89" customFormat="1" ht="30" customHeight="1" x14ac:dyDescent="0.2">
      <c r="A48" s="131">
        <v>3</v>
      </c>
      <c r="B48" s="129" t="s">
        <v>162</v>
      </c>
      <c r="C48" s="362" t="s">
        <v>240</v>
      </c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4"/>
      <c r="U48" s="313">
        <f t="shared" si="9"/>
        <v>125</v>
      </c>
      <c r="V48" s="314"/>
      <c r="W48" s="315"/>
      <c r="X48" s="326">
        <f>U48/U62</f>
        <v>8.1967213114754092E-2</v>
      </c>
      <c r="Y48" s="327"/>
      <c r="Z48" s="328"/>
      <c r="AA48" s="277">
        <f t="shared" si="13"/>
        <v>50</v>
      </c>
      <c r="AB48" s="277">
        <v>100</v>
      </c>
      <c r="AC48" s="277">
        <v>100</v>
      </c>
      <c r="AD48" s="313"/>
      <c r="AE48" s="314"/>
      <c r="AF48" s="315"/>
      <c r="AG48" s="313">
        <v>45</v>
      </c>
      <c r="AH48" s="314"/>
      <c r="AI48" s="315"/>
      <c r="AJ48" s="313"/>
      <c r="AK48" s="314"/>
      <c r="AL48" s="315"/>
      <c r="AM48" s="313"/>
      <c r="AN48" s="314"/>
      <c r="AO48" s="315"/>
      <c r="AP48" s="313">
        <v>5</v>
      </c>
      <c r="AQ48" s="314"/>
      <c r="AR48" s="315"/>
      <c r="AS48" s="313">
        <v>75</v>
      </c>
      <c r="AT48" s="314"/>
      <c r="AU48" s="314"/>
      <c r="AV48" s="354">
        <v>5</v>
      </c>
      <c r="AW48" s="314"/>
      <c r="AX48" s="314"/>
      <c r="AY48" s="315"/>
      <c r="AZ48" s="313"/>
      <c r="BA48" s="314"/>
      <c r="BB48" s="314"/>
      <c r="BC48" s="315"/>
      <c r="BD48" s="274">
        <f t="shared" si="14"/>
        <v>5</v>
      </c>
      <c r="BE48" s="274"/>
      <c r="BF48" s="300"/>
    </row>
    <row r="49" spans="1:58" s="89" customFormat="1" ht="18.75" customHeight="1" x14ac:dyDescent="0.2">
      <c r="A49" s="131">
        <v>4</v>
      </c>
      <c r="B49" s="129" t="s">
        <v>162</v>
      </c>
      <c r="C49" s="362" t="s">
        <v>241</v>
      </c>
      <c r="D49" s="363"/>
      <c r="E49" s="363"/>
      <c r="F49" s="363"/>
      <c r="G49" s="363"/>
      <c r="H49" s="363"/>
      <c r="I49" s="363"/>
      <c r="J49" s="363"/>
      <c r="K49" s="363"/>
      <c r="L49" s="363"/>
      <c r="M49" s="363"/>
      <c r="N49" s="363"/>
      <c r="O49" s="363"/>
      <c r="P49" s="363"/>
      <c r="Q49" s="363"/>
      <c r="R49" s="363"/>
      <c r="S49" s="363"/>
      <c r="T49" s="364"/>
      <c r="U49" s="313">
        <f t="shared" si="9"/>
        <v>125</v>
      </c>
      <c r="V49" s="314"/>
      <c r="W49" s="315"/>
      <c r="X49" s="326">
        <f>U49/U62</f>
        <v>8.1967213114754092E-2</v>
      </c>
      <c r="Y49" s="327"/>
      <c r="Z49" s="328"/>
      <c r="AA49" s="277">
        <f t="shared" si="13"/>
        <v>50</v>
      </c>
      <c r="AB49" s="277">
        <v>100</v>
      </c>
      <c r="AC49" s="277">
        <v>100</v>
      </c>
      <c r="AD49" s="313">
        <v>20</v>
      </c>
      <c r="AE49" s="314"/>
      <c r="AF49" s="315"/>
      <c r="AG49" s="313"/>
      <c r="AH49" s="314"/>
      <c r="AI49" s="315"/>
      <c r="AJ49" s="313"/>
      <c r="AK49" s="314"/>
      <c r="AL49" s="315"/>
      <c r="AM49" s="313">
        <v>25</v>
      </c>
      <c r="AN49" s="314"/>
      <c r="AO49" s="315"/>
      <c r="AP49" s="313">
        <v>5</v>
      </c>
      <c r="AQ49" s="314"/>
      <c r="AR49" s="315"/>
      <c r="AS49" s="313">
        <v>75</v>
      </c>
      <c r="AT49" s="314"/>
      <c r="AU49" s="314"/>
      <c r="AV49" s="354">
        <v>5</v>
      </c>
      <c r="AW49" s="314"/>
      <c r="AX49" s="314"/>
      <c r="AY49" s="315"/>
      <c r="AZ49" s="313"/>
      <c r="BA49" s="314"/>
      <c r="BB49" s="314"/>
      <c r="BC49" s="315"/>
      <c r="BD49" s="274">
        <f t="shared" si="14"/>
        <v>5</v>
      </c>
      <c r="BE49" s="274"/>
      <c r="BF49" s="300"/>
    </row>
    <row r="50" spans="1:58" s="89" customFormat="1" ht="18.75" customHeight="1" x14ac:dyDescent="0.2">
      <c r="A50" s="131">
        <v>5</v>
      </c>
      <c r="B50" s="129" t="s">
        <v>162</v>
      </c>
      <c r="C50" s="362" t="s">
        <v>242</v>
      </c>
      <c r="D50" s="363"/>
      <c r="E50" s="363"/>
      <c r="F50" s="363"/>
      <c r="G50" s="363"/>
      <c r="H50" s="363"/>
      <c r="I50" s="363"/>
      <c r="J50" s="363"/>
      <c r="K50" s="363"/>
      <c r="L50" s="363"/>
      <c r="M50" s="363"/>
      <c r="N50" s="363"/>
      <c r="O50" s="363"/>
      <c r="P50" s="363"/>
      <c r="Q50" s="363"/>
      <c r="R50" s="363"/>
      <c r="S50" s="363"/>
      <c r="T50" s="364"/>
      <c r="U50" s="313">
        <f t="shared" si="9"/>
        <v>125</v>
      </c>
      <c r="V50" s="314"/>
      <c r="W50" s="315"/>
      <c r="X50" s="326">
        <f>U50/U62</f>
        <v>8.1967213114754092E-2</v>
      </c>
      <c r="Y50" s="327"/>
      <c r="Z50" s="328"/>
      <c r="AA50" s="277">
        <f t="shared" si="13"/>
        <v>50</v>
      </c>
      <c r="AB50" s="277">
        <v>100</v>
      </c>
      <c r="AC50" s="277">
        <v>100</v>
      </c>
      <c r="AD50" s="313">
        <v>20</v>
      </c>
      <c r="AE50" s="314"/>
      <c r="AF50" s="315"/>
      <c r="AG50" s="313"/>
      <c r="AH50" s="314"/>
      <c r="AI50" s="315"/>
      <c r="AJ50" s="313"/>
      <c r="AK50" s="314"/>
      <c r="AL50" s="315"/>
      <c r="AM50" s="313">
        <v>25</v>
      </c>
      <c r="AN50" s="314"/>
      <c r="AO50" s="315"/>
      <c r="AP50" s="313">
        <v>5</v>
      </c>
      <c r="AQ50" s="314"/>
      <c r="AR50" s="315"/>
      <c r="AS50" s="313">
        <v>75</v>
      </c>
      <c r="AT50" s="314"/>
      <c r="AU50" s="314"/>
      <c r="AV50" s="354"/>
      <c r="AW50" s="314"/>
      <c r="AX50" s="314"/>
      <c r="AY50" s="315"/>
      <c r="AZ50" s="313">
        <v>5</v>
      </c>
      <c r="BA50" s="314"/>
      <c r="BB50" s="314"/>
      <c r="BC50" s="315"/>
      <c r="BD50" s="274">
        <f t="shared" si="14"/>
        <v>5</v>
      </c>
      <c r="BE50" s="274"/>
      <c r="BF50" s="300"/>
    </row>
    <row r="51" spans="1:58" s="89" customFormat="1" ht="18.75" customHeight="1" x14ac:dyDescent="0.2">
      <c r="A51" s="161">
        <v>6</v>
      </c>
      <c r="B51" s="129" t="s">
        <v>162</v>
      </c>
      <c r="C51" s="362" t="s">
        <v>243</v>
      </c>
      <c r="D51" s="363"/>
      <c r="E51" s="363"/>
      <c r="F51" s="363"/>
      <c r="G51" s="363"/>
      <c r="H51" s="363"/>
      <c r="I51" s="363"/>
      <c r="J51" s="363"/>
      <c r="K51" s="363"/>
      <c r="L51" s="363"/>
      <c r="M51" s="363"/>
      <c r="N51" s="363"/>
      <c r="O51" s="363"/>
      <c r="P51" s="363"/>
      <c r="Q51" s="363"/>
      <c r="R51" s="363"/>
      <c r="S51" s="363"/>
      <c r="T51" s="364"/>
      <c r="U51" s="441">
        <f t="shared" si="9"/>
        <v>125</v>
      </c>
      <c r="V51" s="441"/>
      <c r="W51" s="441"/>
      <c r="X51" s="456">
        <f>U51/U62</f>
        <v>8.1967213114754092E-2</v>
      </c>
      <c r="Y51" s="457"/>
      <c r="Z51" s="458"/>
      <c r="AA51" s="277">
        <f t="shared" si="13"/>
        <v>50</v>
      </c>
      <c r="AB51" s="277">
        <v>100</v>
      </c>
      <c r="AC51" s="277">
        <v>100</v>
      </c>
      <c r="AD51" s="313">
        <v>20</v>
      </c>
      <c r="AE51" s="314"/>
      <c r="AF51" s="315"/>
      <c r="AG51" s="313"/>
      <c r="AH51" s="314"/>
      <c r="AI51" s="315"/>
      <c r="AJ51" s="441"/>
      <c r="AK51" s="441"/>
      <c r="AL51" s="441"/>
      <c r="AM51" s="441">
        <v>25</v>
      </c>
      <c r="AN51" s="441"/>
      <c r="AO51" s="441"/>
      <c r="AP51" s="441">
        <v>5</v>
      </c>
      <c r="AQ51" s="441"/>
      <c r="AR51" s="441"/>
      <c r="AS51" s="441">
        <f t="shared" si="11"/>
        <v>75</v>
      </c>
      <c r="AT51" s="441"/>
      <c r="AU51" s="298"/>
      <c r="AV51" s="291"/>
      <c r="AW51" s="292"/>
      <c r="AX51" s="292"/>
      <c r="AY51" s="293"/>
      <c r="AZ51" s="298">
        <v>5</v>
      </c>
      <c r="BA51" s="292"/>
      <c r="BB51" s="292"/>
      <c r="BC51" s="292"/>
      <c r="BD51" s="274">
        <f t="shared" si="14"/>
        <v>5</v>
      </c>
      <c r="BE51" s="274"/>
      <c r="BF51" s="300"/>
    </row>
    <row r="52" spans="1:58" s="89" customFormat="1" ht="18.75" customHeight="1" x14ac:dyDescent="0.2">
      <c r="A52" s="131">
        <v>7</v>
      </c>
      <c r="B52" s="129" t="s">
        <v>162</v>
      </c>
      <c r="C52" s="362" t="s">
        <v>244</v>
      </c>
      <c r="D52" s="363"/>
      <c r="E52" s="363"/>
      <c r="F52" s="363"/>
      <c r="G52" s="363"/>
      <c r="H52" s="363"/>
      <c r="I52" s="363"/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4"/>
      <c r="U52" s="277">
        <f>AA52+AS52</f>
        <v>125</v>
      </c>
      <c r="V52" s="277"/>
      <c r="W52" s="277"/>
      <c r="X52" s="367">
        <f>U52/U62</f>
        <v>8.1967213114754092E-2</v>
      </c>
      <c r="Y52" s="367"/>
      <c r="Z52" s="367"/>
      <c r="AA52" s="277">
        <f t="shared" si="13"/>
        <v>50</v>
      </c>
      <c r="AB52" s="277">
        <v>100</v>
      </c>
      <c r="AC52" s="277">
        <v>100</v>
      </c>
      <c r="AD52" s="277">
        <v>20</v>
      </c>
      <c r="AE52" s="277"/>
      <c r="AF52" s="277"/>
      <c r="AG52" s="277"/>
      <c r="AH52" s="277"/>
      <c r="AI52" s="277"/>
      <c r="AJ52" s="277"/>
      <c r="AK52" s="277"/>
      <c r="AL52" s="277"/>
      <c r="AM52" s="277">
        <v>25</v>
      </c>
      <c r="AN52" s="277"/>
      <c r="AO52" s="277"/>
      <c r="AP52" s="277">
        <v>5</v>
      </c>
      <c r="AQ52" s="277"/>
      <c r="AR52" s="277"/>
      <c r="AS52" s="277">
        <f t="shared" si="11"/>
        <v>75</v>
      </c>
      <c r="AT52" s="277"/>
      <c r="AU52" s="313"/>
      <c r="AV52" s="354"/>
      <c r="AW52" s="314"/>
      <c r="AX52" s="314"/>
      <c r="AY52" s="315"/>
      <c r="AZ52" s="313">
        <v>5</v>
      </c>
      <c r="BA52" s="314"/>
      <c r="BB52" s="314"/>
      <c r="BC52" s="355"/>
      <c r="BD52" s="274">
        <f t="shared" si="14"/>
        <v>5</v>
      </c>
      <c r="BE52" s="274"/>
      <c r="BF52" s="300"/>
    </row>
    <row r="53" spans="1:58" s="8" customFormat="1" ht="18.75" customHeight="1" thickBot="1" x14ac:dyDescent="0.3">
      <c r="A53" s="27"/>
      <c r="B53" s="189"/>
      <c r="C53" s="353" t="s">
        <v>204</v>
      </c>
      <c r="D53" s="353"/>
      <c r="E53" s="353"/>
      <c r="F53" s="353"/>
      <c r="G53" s="353"/>
      <c r="H53" s="353"/>
      <c r="I53" s="353"/>
      <c r="J53" s="353"/>
      <c r="K53" s="353"/>
      <c r="L53" s="353"/>
      <c r="M53" s="353"/>
      <c r="N53" s="353"/>
      <c r="O53" s="353"/>
      <c r="P53" s="353"/>
      <c r="Q53" s="353"/>
      <c r="R53" s="353"/>
      <c r="S53" s="353"/>
      <c r="T53" s="353"/>
      <c r="U53" s="353"/>
      <c r="V53" s="353"/>
      <c r="W53" s="353"/>
      <c r="X53" s="418"/>
      <c r="Y53" s="418"/>
      <c r="Z53" s="418"/>
      <c r="AA53" s="332"/>
      <c r="AB53" s="333"/>
      <c r="AC53" s="334"/>
      <c r="AD53" s="332"/>
      <c r="AE53" s="333"/>
      <c r="AF53" s="334"/>
      <c r="AG53" s="332"/>
      <c r="AH53" s="333"/>
      <c r="AI53" s="334"/>
      <c r="AJ53" s="332"/>
      <c r="AK53" s="333"/>
      <c r="AL53" s="334"/>
      <c r="AM53" s="332"/>
      <c r="AN53" s="333"/>
      <c r="AO53" s="334"/>
      <c r="AP53" s="332"/>
      <c r="AQ53" s="333"/>
      <c r="AR53" s="334"/>
      <c r="AS53" s="332"/>
      <c r="AT53" s="333"/>
      <c r="AU53" s="333"/>
      <c r="AV53" s="444"/>
      <c r="AW53" s="353"/>
      <c r="AX53" s="353"/>
      <c r="AY53" s="353"/>
      <c r="AZ53" s="353"/>
      <c r="BA53" s="353"/>
      <c r="BB53" s="353"/>
      <c r="BC53" s="417"/>
      <c r="BD53" s="444"/>
      <c r="BE53" s="353"/>
      <c r="BF53" s="417"/>
    </row>
    <row r="54" spans="1:58" s="8" customFormat="1" ht="18.75" customHeight="1" x14ac:dyDescent="0.25">
      <c r="A54" s="164"/>
      <c r="B54" s="165"/>
      <c r="C54" s="445" t="s">
        <v>245</v>
      </c>
      <c r="D54" s="446"/>
      <c r="E54" s="446"/>
      <c r="F54" s="446"/>
      <c r="G54" s="446"/>
      <c r="H54" s="446"/>
      <c r="I54" s="446"/>
      <c r="J54" s="446"/>
      <c r="K54" s="446"/>
      <c r="L54" s="446"/>
      <c r="M54" s="446"/>
      <c r="N54" s="446"/>
      <c r="O54" s="446"/>
      <c r="P54" s="446"/>
      <c r="Q54" s="446"/>
      <c r="R54" s="446"/>
      <c r="S54" s="446"/>
      <c r="T54" s="446"/>
      <c r="U54" s="439"/>
      <c r="V54" s="439"/>
      <c r="W54" s="439"/>
      <c r="X54" s="439"/>
      <c r="Y54" s="439"/>
      <c r="Z54" s="439"/>
      <c r="AA54" s="439"/>
      <c r="AB54" s="439"/>
      <c r="AC54" s="439"/>
      <c r="AD54" s="439"/>
      <c r="AE54" s="439"/>
      <c r="AF54" s="439"/>
      <c r="AG54" s="439"/>
      <c r="AH54" s="439"/>
      <c r="AI54" s="439"/>
      <c r="AJ54" s="439"/>
      <c r="AK54" s="439"/>
      <c r="AL54" s="439"/>
      <c r="AM54" s="439"/>
      <c r="AN54" s="439"/>
      <c r="AO54" s="439"/>
      <c r="AP54" s="439"/>
      <c r="AQ54" s="439"/>
      <c r="AR54" s="439"/>
      <c r="AS54" s="439"/>
      <c r="AT54" s="439"/>
      <c r="AU54" s="442"/>
      <c r="AV54" s="443"/>
      <c r="AW54" s="439"/>
      <c r="AX54" s="439"/>
      <c r="AY54" s="439"/>
      <c r="AZ54" s="439"/>
      <c r="BA54" s="439"/>
      <c r="BB54" s="439"/>
      <c r="BC54" s="439"/>
      <c r="BD54" s="439"/>
      <c r="BE54" s="439"/>
      <c r="BF54" s="442"/>
    </row>
    <row r="55" spans="1:58" s="8" customFormat="1" ht="18.75" customHeight="1" x14ac:dyDescent="0.25">
      <c r="A55" s="131">
        <v>1</v>
      </c>
      <c r="B55" s="129" t="s">
        <v>162</v>
      </c>
      <c r="C55" s="362" t="s">
        <v>246</v>
      </c>
      <c r="D55" s="363"/>
      <c r="E55" s="363"/>
      <c r="F55" s="363"/>
      <c r="G55" s="363"/>
      <c r="H55" s="363"/>
      <c r="I55" s="363"/>
      <c r="J55" s="363"/>
      <c r="K55" s="363"/>
      <c r="L55" s="363"/>
      <c r="M55" s="363"/>
      <c r="N55" s="363"/>
      <c r="O55" s="363"/>
      <c r="P55" s="363"/>
      <c r="Q55" s="363"/>
      <c r="R55" s="363"/>
      <c r="S55" s="363"/>
      <c r="T55" s="364"/>
      <c r="U55" s="313">
        <f>AA55+AS55</f>
        <v>25</v>
      </c>
      <c r="V55" s="314"/>
      <c r="W55" s="315"/>
      <c r="X55" s="326">
        <f>U55/U62</f>
        <v>1.6393442622950821E-2</v>
      </c>
      <c r="Y55" s="327"/>
      <c r="Z55" s="328"/>
      <c r="AA55" s="313">
        <f>AD55+AG55</f>
        <v>10</v>
      </c>
      <c r="AB55" s="314"/>
      <c r="AC55" s="315"/>
      <c r="AD55" s="313"/>
      <c r="AE55" s="314"/>
      <c r="AF55" s="315"/>
      <c r="AG55" s="313">
        <v>10</v>
      </c>
      <c r="AH55" s="314"/>
      <c r="AI55" s="315"/>
      <c r="AJ55" s="313"/>
      <c r="AK55" s="314"/>
      <c r="AL55" s="315"/>
      <c r="AM55" s="313"/>
      <c r="AN55" s="314"/>
      <c r="AO55" s="315"/>
      <c r="AP55" s="313"/>
      <c r="AQ55" s="314"/>
      <c r="AR55" s="315"/>
      <c r="AS55" s="313">
        <f>AA55*1.5</f>
        <v>15</v>
      </c>
      <c r="AT55" s="314"/>
      <c r="AU55" s="355"/>
      <c r="AV55" s="354">
        <v>0.5</v>
      </c>
      <c r="AW55" s="314"/>
      <c r="AX55" s="314"/>
      <c r="AY55" s="315"/>
      <c r="AZ55" s="314">
        <v>0.5</v>
      </c>
      <c r="BA55" s="314"/>
      <c r="BB55" s="314"/>
      <c r="BC55" s="315"/>
      <c r="BD55" s="275">
        <v>1</v>
      </c>
      <c r="BE55" s="329"/>
      <c r="BF55" s="330"/>
    </row>
    <row r="56" spans="1:58" s="8" customFormat="1" ht="18.75" customHeight="1" x14ac:dyDescent="0.25">
      <c r="A56" s="131">
        <v>2</v>
      </c>
      <c r="B56" s="129" t="s">
        <v>162</v>
      </c>
      <c r="C56" s="362" t="s">
        <v>247</v>
      </c>
      <c r="D56" s="363"/>
      <c r="E56" s="363"/>
      <c r="F56" s="363"/>
      <c r="G56" s="363"/>
      <c r="H56" s="363"/>
      <c r="I56" s="363"/>
      <c r="J56" s="363"/>
      <c r="K56" s="363"/>
      <c r="L56" s="363"/>
      <c r="M56" s="363"/>
      <c r="N56" s="363"/>
      <c r="O56" s="363"/>
      <c r="P56" s="363"/>
      <c r="Q56" s="363"/>
      <c r="R56" s="363"/>
      <c r="S56" s="363"/>
      <c r="T56" s="364"/>
      <c r="U56" s="313">
        <f>AA56+AS56</f>
        <v>25</v>
      </c>
      <c r="V56" s="314"/>
      <c r="W56" s="315"/>
      <c r="X56" s="326">
        <f>U56/U62</f>
        <v>1.6393442622950821E-2</v>
      </c>
      <c r="Y56" s="327"/>
      <c r="Z56" s="328"/>
      <c r="AA56" s="313">
        <f>AD56+AG56</f>
        <v>10</v>
      </c>
      <c r="AB56" s="314"/>
      <c r="AC56" s="315"/>
      <c r="AD56" s="313">
        <v>5</v>
      </c>
      <c r="AE56" s="314"/>
      <c r="AF56" s="315"/>
      <c r="AG56" s="313">
        <v>5</v>
      </c>
      <c r="AH56" s="314"/>
      <c r="AI56" s="315"/>
      <c r="AJ56" s="313"/>
      <c r="AK56" s="314"/>
      <c r="AL56" s="315"/>
      <c r="AM56" s="313"/>
      <c r="AN56" s="314"/>
      <c r="AO56" s="315"/>
      <c r="AP56" s="313"/>
      <c r="AQ56" s="314"/>
      <c r="AR56" s="315"/>
      <c r="AS56" s="313">
        <f>AA56*1.5</f>
        <v>15</v>
      </c>
      <c r="AT56" s="314"/>
      <c r="AU56" s="355"/>
      <c r="AV56" s="354">
        <v>0.5</v>
      </c>
      <c r="AW56" s="314"/>
      <c r="AX56" s="314"/>
      <c r="AY56" s="315"/>
      <c r="AZ56" s="314">
        <v>0.5</v>
      </c>
      <c r="BA56" s="314"/>
      <c r="BB56" s="314"/>
      <c r="BC56" s="315"/>
      <c r="BD56" s="275">
        <v>1</v>
      </c>
      <c r="BE56" s="329"/>
      <c r="BF56" s="330"/>
    </row>
    <row r="57" spans="1:58" s="8" customFormat="1" ht="18.75" customHeight="1" x14ac:dyDescent="0.25">
      <c r="A57" s="131">
        <v>3</v>
      </c>
      <c r="B57" s="129" t="s">
        <v>162</v>
      </c>
      <c r="C57" s="362" t="s">
        <v>248</v>
      </c>
      <c r="D57" s="363"/>
      <c r="E57" s="363"/>
      <c r="F57" s="363"/>
      <c r="G57" s="363"/>
      <c r="H57" s="363"/>
      <c r="I57" s="363"/>
      <c r="J57" s="363"/>
      <c r="K57" s="363"/>
      <c r="L57" s="363"/>
      <c r="M57" s="363"/>
      <c r="N57" s="363"/>
      <c r="O57" s="363"/>
      <c r="P57" s="363"/>
      <c r="Q57" s="363"/>
      <c r="R57" s="363"/>
      <c r="S57" s="363"/>
      <c r="T57" s="364"/>
      <c r="U57" s="313">
        <f>AA57+AS57</f>
        <v>25</v>
      </c>
      <c r="V57" s="314"/>
      <c r="W57" s="315"/>
      <c r="X57" s="326">
        <f>U57/U62</f>
        <v>1.6393442622950821E-2</v>
      </c>
      <c r="Y57" s="327"/>
      <c r="Z57" s="328"/>
      <c r="AA57" s="313">
        <f>AD57+AG57</f>
        <v>10</v>
      </c>
      <c r="AB57" s="314"/>
      <c r="AC57" s="315"/>
      <c r="AD57" s="313"/>
      <c r="AE57" s="314"/>
      <c r="AF57" s="315"/>
      <c r="AG57" s="313">
        <v>10</v>
      </c>
      <c r="AH57" s="314"/>
      <c r="AI57" s="315"/>
      <c r="AJ57" s="313"/>
      <c r="AK57" s="314"/>
      <c r="AL57" s="315"/>
      <c r="AM57" s="313"/>
      <c r="AN57" s="314"/>
      <c r="AO57" s="315"/>
      <c r="AP57" s="313"/>
      <c r="AQ57" s="314"/>
      <c r="AR57" s="315"/>
      <c r="AS57" s="313">
        <f>AA57*1.5</f>
        <v>15</v>
      </c>
      <c r="AT57" s="314"/>
      <c r="AU57" s="355"/>
      <c r="AV57" s="354">
        <v>0.5</v>
      </c>
      <c r="AW57" s="314"/>
      <c r="AX57" s="314"/>
      <c r="AY57" s="315"/>
      <c r="AZ57" s="314">
        <v>0.5</v>
      </c>
      <c r="BA57" s="314"/>
      <c r="BB57" s="314"/>
      <c r="BC57" s="315"/>
      <c r="BD57" s="275">
        <v>1</v>
      </c>
      <c r="BE57" s="329"/>
      <c r="BF57" s="330"/>
    </row>
    <row r="58" spans="1:58" s="8" customFormat="1" ht="18.75" customHeight="1" x14ac:dyDescent="0.25">
      <c r="A58" s="131">
        <v>4</v>
      </c>
      <c r="B58" s="129" t="s">
        <v>162</v>
      </c>
      <c r="C58" s="362" t="s">
        <v>249</v>
      </c>
      <c r="D58" s="363"/>
      <c r="E58" s="363"/>
      <c r="F58" s="363"/>
      <c r="G58" s="363"/>
      <c r="H58" s="363"/>
      <c r="I58" s="363"/>
      <c r="J58" s="363"/>
      <c r="K58" s="363"/>
      <c r="L58" s="363"/>
      <c r="M58" s="363"/>
      <c r="N58" s="363"/>
      <c r="O58" s="363"/>
      <c r="P58" s="363"/>
      <c r="Q58" s="363"/>
      <c r="R58" s="363"/>
      <c r="S58" s="363"/>
      <c r="T58" s="364"/>
      <c r="U58" s="313">
        <f>AA58+AS58</f>
        <v>25</v>
      </c>
      <c r="V58" s="314"/>
      <c r="W58" s="315"/>
      <c r="X58" s="326">
        <f>U58/U62</f>
        <v>1.6393442622950821E-2</v>
      </c>
      <c r="Y58" s="327"/>
      <c r="Z58" s="328"/>
      <c r="AA58" s="313">
        <f>AD58+AG58</f>
        <v>10</v>
      </c>
      <c r="AB58" s="314"/>
      <c r="AC58" s="315"/>
      <c r="AD58" s="313"/>
      <c r="AE58" s="314"/>
      <c r="AF58" s="315"/>
      <c r="AG58" s="313">
        <v>10</v>
      </c>
      <c r="AH58" s="314"/>
      <c r="AI58" s="315"/>
      <c r="AJ58" s="313"/>
      <c r="AK58" s="314"/>
      <c r="AL58" s="315"/>
      <c r="AM58" s="313"/>
      <c r="AN58" s="314"/>
      <c r="AO58" s="315"/>
      <c r="AP58" s="313"/>
      <c r="AQ58" s="314"/>
      <c r="AR58" s="315"/>
      <c r="AS58" s="313">
        <f>AA58*1.5</f>
        <v>15</v>
      </c>
      <c r="AT58" s="314"/>
      <c r="AU58" s="355"/>
      <c r="AV58" s="354">
        <v>0.5</v>
      </c>
      <c r="AW58" s="314"/>
      <c r="AX58" s="314"/>
      <c r="AY58" s="315"/>
      <c r="AZ58" s="314">
        <v>0.5</v>
      </c>
      <c r="BA58" s="314"/>
      <c r="BB58" s="314"/>
      <c r="BC58" s="315"/>
      <c r="BD58" s="275">
        <v>1</v>
      </c>
      <c r="BE58" s="329"/>
      <c r="BF58" s="330"/>
    </row>
    <row r="59" spans="1:58" s="8" customFormat="1" ht="18.75" customHeight="1" thickBot="1" x14ac:dyDescent="0.3">
      <c r="A59" s="159">
        <v>5</v>
      </c>
      <c r="B59" s="129" t="s">
        <v>162</v>
      </c>
      <c r="C59" s="378" t="s">
        <v>250</v>
      </c>
      <c r="D59" s="379"/>
      <c r="E59" s="379"/>
      <c r="F59" s="379"/>
      <c r="G59" s="379"/>
      <c r="H59" s="379"/>
      <c r="I59" s="379"/>
      <c r="J59" s="379"/>
      <c r="K59" s="379"/>
      <c r="L59" s="379"/>
      <c r="M59" s="379"/>
      <c r="N59" s="379"/>
      <c r="O59" s="379"/>
      <c r="P59" s="379"/>
      <c r="Q59" s="379"/>
      <c r="R59" s="379"/>
      <c r="S59" s="379"/>
      <c r="T59" s="380"/>
      <c r="U59" s="500">
        <f>AA59+AS59</f>
        <v>25</v>
      </c>
      <c r="V59" s="501"/>
      <c r="W59" s="502"/>
      <c r="X59" s="500"/>
      <c r="Y59" s="501"/>
      <c r="Z59" s="502"/>
      <c r="AA59" s="500">
        <f>AD59+AG59</f>
        <v>25</v>
      </c>
      <c r="AB59" s="501"/>
      <c r="AC59" s="502"/>
      <c r="AD59" s="500"/>
      <c r="AE59" s="501"/>
      <c r="AF59" s="502"/>
      <c r="AG59" s="500">
        <v>25</v>
      </c>
      <c r="AH59" s="501"/>
      <c r="AI59" s="502"/>
      <c r="AJ59" s="500"/>
      <c r="AK59" s="501"/>
      <c r="AL59" s="502"/>
      <c r="AM59" s="500"/>
      <c r="AN59" s="501"/>
      <c r="AO59" s="502"/>
      <c r="AP59" s="500"/>
      <c r="AQ59" s="501"/>
      <c r="AR59" s="502"/>
      <c r="AS59" s="500"/>
      <c r="AT59" s="501"/>
      <c r="AU59" s="502"/>
      <c r="AV59" s="354" t="s">
        <v>156</v>
      </c>
      <c r="AW59" s="314"/>
      <c r="AX59" s="314"/>
      <c r="AY59" s="315"/>
      <c r="AZ59" s="354" t="s">
        <v>157</v>
      </c>
      <c r="BA59" s="314"/>
      <c r="BB59" s="314"/>
      <c r="BC59" s="315"/>
      <c r="BD59" s="285"/>
      <c r="BE59" s="286"/>
      <c r="BF59" s="295"/>
    </row>
    <row r="60" spans="1:58" s="9" customFormat="1" ht="15.95" hidden="1" customHeight="1" thickBot="1" x14ac:dyDescent="0.3">
      <c r="A60" s="190"/>
      <c r="B60" s="157"/>
      <c r="C60" s="449"/>
      <c r="D60" s="450"/>
      <c r="E60" s="450"/>
      <c r="F60" s="450"/>
      <c r="G60" s="450"/>
      <c r="H60" s="450"/>
      <c r="I60" s="450"/>
      <c r="J60" s="450"/>
      <c r="K60" s="450"/>
      <c r="L60" s="450"/>
      <c r="M60" s="450"/>
      <c r="N60" s="450"/>
      <c r="O60" s="450"/>
      <c r="P60" s="450"/>
      <c r="Q60" s="450"/>
      <c r="R60" s="450"/>
      <c r="S60" s="450"/>
      <c r="T60" s="451"/>
      <c r="U60" s="296"/>
      <c r="V60" s="289"/>
      <c r="W60" s="290"/>
      <c r="X60" s="452"/>
      <c r="Y60" s="453"/>
      <c r="Z60" s="454"/>
      <c r="AA60" s="296"/>
      <c r="AB60" s="289"/>
      <c r="AC60" s="290"/>
      <c r="AD60" s="296"/>
      <c r="AE60" s="289"/>
      <c r="AF60" s="290"/>
      <c r="AG60" s="296"/>
      <c r="AH60" s="289"/>
      <c r="AI60" s="290"/>
      <c r="AJ60" s="296"/>
      <c r="AK60" s="289"/>
      <c r="AL60" s="290"/>
      <c r="AM60" s="296"/>
      <c r="AN60" s="289"/>
      <c r="AO60" s="290"/>
      <c r="AP60" s="296"/>
      <c r="AQ60" s="289"/>
      <c r="AR60" s="290"/>
      <c r="AS60" s="296"/>
      <c r="AT60" s="289"/>
      <c r="AU60" s="290"/>
      <c r="AV60" s="296"/>
      <c r="AW60" s="289"/>
      <c r="AX60" s="289"/>
      <c r="AY60" s="290"/>
      <c r="AZ60" s="296"/>
      <c r="BA60" s="289"/>
      <c r="BB60" s="289"/>
      <c r="BC60" s="290"/>
      <c r="BD60" s="335"/>
      <c r="BE60" s="336"/>
      <c r="BF60" s="337"/>
    </row>
    <row r="61" spans="1:58" s="9" customFormat="1" ht="31.5" customHeight="1" thickBot="1" x14ac:dyDescent="0.3">
      <c r="A61" s="191"/>
      <c r="B61" s="182"/>
      <c r="C61" s="373" t="s">
        <v>204</v>
      </c>
      <c r="D61" s="301"/>
      <c r="E61" s="301"/>
      <c r="F61" s="301"/>
      <c r="G61" s="301"/>
      <c r="H61" s="301"/>
      <c r="I61" s="301"/>
      <c r="J61" s="301"/>
      <c r="K61" s="301"/>
      <c r="L61" s="301"/>
      <c r="M61" s="301"/>
      <c r="N61" s="301"/>
      <c r="O61" s="301"/>
      <c r="P61" s="301"/>
      <c r="Q61" s="301"/>
      <c r="R61" s="301"/>
      <c r="S61" s="301"/>
      <c r="T61" s="301"/>
      <c r="U61" s="301">
        <v>25</v>
      </c>
      <c r="V61" s="301"/>
      <c r="W61" s="301"/>
      <c r="X61" s="537">
        <f>U61/U62</f>
        <v>1.6393442622950821E-2</v>
      </c>
      <c r="Y61" s="538"/>
      <c r="Z61" s="539"/>
      <c r="AA61" s="316">
        <v>10</v>
      </c>
      <c r="AB61" s="310"/>
      <c r="AC61" s="331"/>
      <c r="AD61" s="316">
        <v>5</v>
      </c>
      <c r="AE61" s="310"/>
      <c r="AF61" s="331"/>
      <c r="AG61" s="316">
        <v>5</v>
      </c>
      <c r="AH61" s="310"/>
      <c r="AI61" s="331"/>
      <c r="AJ61" s="316"/>
      <c r="AK61" s="310"/>
      <c r="AL61" s="331"/>
      <c r="AM61" s="316"/>
      <c r="AN61" s="310"/>
      <c r="AO61" s="331"/>
      <c r="AP61" s="316"/>
      <c r="AQ61" s="310"/>
      <c r="AR61" s="331"/>
      <c r="AS61" s="316">
        <v>15</v>
      </c>
      <c r="AT61" s="310"/>
      <c r="AU61" s="311"/>
      <c r="AV61" s="396">
        <v>0.5</v>
      </c>
      <c r="AW61" s="310"/>
      <c r="AX61" s="310"/>
      <c r="AY61" s="331"/>
      <c r="AZ61" s="310">
        <v>0.5</v>
      </c>
      <c r="BA61" s="310"/>
      <c r="BB61" s="310"/>
      <c r="BC61" s="331"/>
      <c r="BD61" s="499">
        <v>1</v>
      </c>
      <c r="BE61" s="301"/>
      <c r="BF61" s="312"/>
    </row>
    <row r="62" spans="1:58" s="89" customFormat="1" ht="15.95" customHeight="1" thickBot="1" x14ac:dyDescent="0.25">
      <c r="A62" s="59"/>
      <c r="B62" s="192"/>
      <c r="C62" s="301" t="s">
        <v>251</v>
      </c>
      <c r="D62" s="301"/>
      <c r="E62" s="301"/>
      <c r="F62" s="301"/>
      <c r="G62" s="301"/>
      <c r="H62" s="301"/>
      <c r="I62" s="301"/>
      <c r="J62" s="301"/>
      <c r="K62" s="301"/>
      <c r="L62" s="301"/>
      <c r="M62" s="301"/>
      <c r="N62" s="301"/>
      <c r="O62" s="301"/>
      <c r="P62" s="301"/>
      <c r="Q62" s="301"/>
      <c r="R62" s="301"/>
      <c r="S62" s="301"/>
      <c r="T62" s="301"/>
      <c r="U62" s="301">
        <f>U44+U61</f>
        <v>1525</v>
      </c>
      <c r="V62" s="301"/>
      <c r="W62" s="301"/>
      <c r="X62" s="401">
        <f>X44+X61</f>
        <v>0.99999999999999989</v>
      </c>
      <c r="Y62" s="401"/>
      <c r="Z62" s="401"/>
      <c r="AA62" s="301">
        <f>AA44+AA61</f>
        <v>610</v>
      </c>
      <c r="AB62" s="301"/>
      <c r="AC62" s="301"/>
      <c r="AD62" s="301">
        <f>AD44+AD61</f>
        <v>165</v>
      </c>
      <c r="AE62" s="301"/>
      <c r="AF62" s="301"/>
      <c r="AG62" s="301">
        <f>AG44+AG61</f>
        <v>185</v>
      </c>
      <c r="AH62" s="301"/>
      <c r="AI62" s="301"/>
      <c r="AJ62" s="301">
        <f>AJ44+AJ61</f>
        <v>0</v>
      </c>
      <c r="AK62" s="301"/>
      <c r="AL62" s="301"/>
      <c r="AM62" s="301">
        <f>AM44+AM61</f>
        <v>200</v>
      </c>
      <c r="AN62" s="301"/>
      <c r="AO62" s="301"/>
      <c r="AP62" s="301">
        <f>AP44+AP61</f>
        <v>60</v>
      </c>
      <c r="AQ62" s="301"/>
      <c r="AR62" s="301"/>
      <c r="AS62" s="301">
        <f>AS44+AS61</f>
        <v>915</v>
      </c>
      <c r="AT62" s="301"/>
      <c r="AU62" s="301"/>
      <c r="AV62" s="396">
        <f>AV44+AV55</f>
        <v>30.5</v>
      </c>
      <c r="AW62" s="310"/>
      <c r="AX62" s="310"/>
      <c r="AY62" s="331"/>
      <c r="AZ62" s="316">
        <f>AZ44+AZ55</f>
        <v>30.5</v>
      </c>
      <c r="BA62" s="310"/>
      <c r="BB62" s="310"/>
      <c r="BC62" s="311"/>
      <c r="BD62" s="331">
        <f>AV62+AZ62</f>
        <v>61</v>
      </c>
      <c r="BE62" s="301"/>
      <c r="BF62" s="312"/>
    </row>
    <row r="63" spans="1:58" s="89" customFormat="1" ht="12.75" customHeight="1" x14ac:dyDescent="0.2">
      <c r="A63" s="50"/>
      <c r="B63" s="50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43"/>
      <c r="Y63" s="43"/>
      <c r="Z63" s="43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55"/>
      <c r="AW63" s="155"/>
      <c r="AX63" s="155"/>
      <c r="AY63" s="155"/>
      <c r="AZ63" s="155"/>
      <c r="BA63" s="155"/>
      <c r="BB63" s="155"/>
      <c r="BC63" s="155"/>
      <c r="BD63" s="167"/>
      <c r="BE63" s="167"/>
      <c r="BF63" s="167"/>
    </row>
    <row r="64" spans="1:58" s="89" customFormat="1" ht="15.95" customHeight="1" x14ac:dyDescent="0.2">
      <c r="A64" s="50"/>
      <c r="B64" s="50"/>
      <c r="C64" s="371" t="s">
        <v>252</v>
      </c>
      <c r="D64" s="372"/>
      <c r="E64" s="372"/>
      <c r="F64" s="372"/>
      <c r="G64" s="372"/>
      <c r="H64" s="372"/>
      <c r="I64" s="372"/>
      <c r="J64" s="372"/>
      <c r="K64" s="372"/>
      <c r="L64" s="372"/>
      <c r="M64" s="372"/>
      <c r="N64" s="372"/>
      <c r="O64" s="372"/>
      <c r="P64" s="372"/>
      <c r="Q64" s="372"/>
      <c r="R64" s="372"/>
      <c r="S64" s="372"/>
      <c r="T64" s="372"/>
      <c r="U64" s="372"/>
      <c r="V64" s="372"/>
      <c r="W64" s="372"/>
      <c r="X64" s="372"/>
      <c r="Y64" s="372"/>
      <c r="Z64" s="372"/>
      <c r="AA64" s="372"/>
      <c r="AB64" s="372"/>
      <c r="AC64" s="372"/>
      <c r="AD64" s="372"/>
      <c r="AE64" s="372"/>
      <c r="AF64" s="372"/>
      <c r="AG64" s="372"/>
      <c r="AH64" s="372"/>
      <c r="AI64" s="372"/>
      <c r="AJ64" s="372"/>
      <c r="AK64" s="372"/>
      <c r="AL64" s="372"/>
      <c r="AM64" s="372"/>
      <c r="AN64" s="372"/>
      <c r="AO64" s="372"/>
      <c r="AP64" s="372"/>
      <c r="AQ64" s="372"/>
      <c r="AR64" s="372"/>
      <c r="AS64" s="372"/>
      <c r="AT64" s="372"/>
      <c r="AU64" s="372"/>
      <c r="AV64" s="372"/>
      <c r="AW64" s="372"/>
      <c r="AX64" s="372"/>
      <c r="AY64" s="372"/>
      <c r="AZ64" s="372"/>
      <c r="BA64" s="372"/>
      <c r="BB64" s="372"/>
      <c r="BC64" s="372"/>
      <c r="BD64" s="167"/>
      <c r="BE64" s="167"/>
      <c r="BF64" s="167"/>
    </row>
    <row r="65" spans="1:61" s="9" customFormat="1" ht="15.95" customHeigh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 t="s">
        <v>160</v>
      </c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</row>
    <row r="66" spans="1:61" s="89" customFormat="1" ht="15.95" customHeight="1" thickBot="1" x14ac:dyDescent="0.3">
      <c r="A66" s="8"/>
      <c r="B66" s="8"/>
      <c r="C66" s="302" t="s">
        <v>253</v>
      </c>
      <c r="D66" s="302"/>
      <c r="E66" s="302"/>
      <c r="F66" s="302"/>
      <c r="G66" s="302"/>
      <c r="H66" s="302"/>
      <c r="I66" s="302"/>
      <c r="J66" s="302"/>
      <c r="K66" s="302"/>
      <c r="L66" s="302"/>
      <c r="M66" s="302"/>
      <c r="N66" s="302"/>
      <c r="O66" s="302"/>
      <c r="P66" s="302"/>
      <c r="Q66" s="302"/>
      <c r="R66" s="302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  <c r="AF66" s="302"/>
      <c r="AG66" s="302"/>
      <c r="AH66" s="302"/>
      <c r="AI66" s="302"/>
      <c r="AJ66" s="302"/>
      <c r="AK66" s="302"/>
      <c r="AL66" s="302"/>
      <c r="AM66" s="302"/>
      <c r="AN66" s="302"/>
      <c r="AO66" s="302"/>
      <c r="AP66" s="302"/>
      <c r="AQ66" s="302"/>
      <c r="AR66" s="302"/>
      <c r="AS66" s="302"/>
      <c r="AT66" s="302"/>
      <c r="AU66" s="302"/>
      <c r="AV66" s="302"/>
      <c r="AW66" s="302"/>
      <c r="AX66" s="302"/>
      <c r="AY66" s="302"/>
      <c r="AZ66" s="302"/>
      <c r="BA66" s="302"/>
      <c r="BB66" s="302"/>
      <c r="BC66" s="302"/>
      <c r="BD66" s="302"/>
      <c r="BE66" s="302"/>
      <c r="BF66" s="302"/>
    </row>
    <row r="67" spans="1:61" s="89" customFormat="1" ht="15.95" customHeight="1" x14ac:dyDescent="0.2">
      <c r="A67" s="254" t="s">
        <v>1</v>
      </c>
      <c r="B67" s="246" t="s">
        <v>213</v>
      </c>
      <c r="C67" s="249" t="s">
        <v>214</v>
      </c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9"/>
      <c r="Q67" s="249"/>
      <c r="R67" s="249"/>
      <c r="S67" s="249"/>
      <c r="T67" s="249"/>
      <c r="U67" s="252" t="s">
        <v>216</v>
      </c>
      <c r="V67" s="252"/>
      <c r="W67" s="252"/>
      <c r="X67" s="252"/>
      <c r="Y67" s="252"/>
      <c r="Z67" s="252"/>
      <c r="AA67" s="252"/>
      <c r="AB67" s="252"/>
      <c r="AC67" s="252"/>
      <c r="AD67" s="252"/>
      <c r="AE67" s="252"/>
      <c r="AF67" s="252"/>
      <c r="AG67" s="252"/>
      <c r="AH67" s="252"/>
      <c r="AI67" s="252"/>
      <c r="AJ67" s="252"/>
      <c r="AK67" s="252"/>
      <c r="AL67" s="252"/>
      <c r="AM67" s="252"/>
      <c r="AN67" s="252"/>
      <c r="AO67" s="252"/>
      <c r="AP67" s="252"/>
      <c r="AQ67" s="252"/>
      <c r="AR67" s="252"/>
      <c r="AS67" s="252"/>
      <c r="AT67" s="252"/>
      <c r="AU67" s="253"/>
      <c r="AV67" s="254" t="s">
        <v>218</v>
      </c>
      <c r="AW67" s="252"/>
      <c r="AX67" s="252"/>
      <c r="AY67" s="252"/>
      <c r="AZ67" s="252"/>
      <c r="BA67" s="252"/>
      <c r="BB67" s="252"/>
      <c r="BC67" s="255"/>
      <c r="BD67" s="256" t="s">
        <v>219</v>
      </c>
      <c r="BE67" s="257"/>
      <c r="BF67" s="258"/>
    </row>
    <row r="68" spans="1:61" s="18" customFormat="1" ht="15.95" customHeight="1" x14ac:dyDescent="0.25">
      <c r="A68" s="494"/>
      <c r="B68" s="247"/>
      <c r="C68" s="250"/>
      <c r="D68" s="250"/>
      <c r="E68" s="250"/>
      <c r="F68" s="250"/>
      <c r="G68" s="250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  <c r="U68" s="265" t="s">
        <v>215</v>
      </c>
      <c r="V68" s="266"/>
      <c r="W68" s="266"/>
      <c r="X68" s="266"/>
      <c r="Y68" s="266"/>
      <c r="Z68" s="267"/>
      <c r="AA68" s="274" t="s">
        <v>217</v>
      </c>
      <c r="AB68" s="274"/>
      <c r="AC68" s="274"/>
      <c r="AD68" s="274"/>
      <c r="AE68" s="274"/>
      <c r="AF68" s="274"/>
      <c r="AG68" s="274"/>
      <c r="AH68" s="274"/>
      <c r="AI68" s="274"/>
      <c r="AJ68" s="274"/>
      <c r="AK68" s="274"/>
      <c r="AL68" s="274"/>
      <c r="AM68" s="274"/>
      <c r="AN68" s="274"/>
      <c r="AO68" s="274"/>
      <c r="AP68" s="274"/>
      <c r="AQ68" s="274"/>
      <c r="AR68" s="274"/>
      <c r="AS68" s="274"/>
      <c r="AT68" s="274"/>
      <c r="AU68" s="275"/>
      <c r="AV68" s="276">
        <v>1</v>
      </c>
      <c r="AW68" s="277"/>
      <c r="AX68" s="277"/>
      <c r="AY68" s="277"/>
      <c r="AZ68" s="277">
        <v>2</v>
      </c>
      <c r="BA68" s="277"/>
      <c r="BB68" s="277"/>
      <c r="BC68" s="278"/>
      <c r="BD68" s="259"/>
      <c r="BE68" s="260"/>
      <c r="BF68" s="261"/>
    </row>
    <row r="69" spans="1:61" s="89" customFormat="1" ht="15.95" customHeight="1" x14ac:dyDescent="0.2">
      <c r="A69" s="494"/>
      <c r="B69" s="247"/>
      <c r="C69" s="250"/>
      <c r="D69" s="250"/>
      <c r="E69" s="250"/>
      <c r="F69" s="250"/>
      <c r="G69" s="250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250"/>
      <c r="T69" s="250"/>
      <c r="U69" s="268"/>
      <c r="V69" s="269"/>
      <c r="W69" s="269"/>
      <c r="X69" s="269"/>
      <c r="Y69" s="269"/>
      <c r="Z69" s="270"/>
      <c r="AA69" s="279" t="s">
        <v>204</v>
      </c>
      <c r="AB69" s="279"/>
      <c r="AC69" s="279"/>
      <c r="AD69" s="279" t="s">
        <v>222</v>
      </c>
      <c r="AE69" s="279"/>
      <c r="AF69" s="279"/>
      <c r="AG69" s="281" t="s">
        <v>231</v>
      </c>
      <c r="AH69" s="281"/>
      <c r="AI69" s="281"/>
      <c r="AJ69" s="281" t="s">
        <v>230</v>
      </c>
      <c r="AK69" s="281"/>
      <c r="AL69" s="281"/>
      <c r="AM69" s="279" t="s">
        <v>232</v>
      </c>
      <c r="AN69" s="279"/>
      <c r="AO69" s="279"/>
      <c r="AP69" s="281" t="s">
        <v>233</v>
      </c>
      <c r="AQ69" s="281"/>
      <c r="AR69" s="281"/>
      <c r="AS69" s="281" t="s">
        <v>234</v>
      </c>
      <c r="AT69" s="281"/>
      <c r="AU69" s="283"/>
      <c r="AV69" s="285" t="s">
        <v>235</v>
      </c>
      <c r="AW69" s="286"/>
      <c r="AX69" s="286"/>
      <c r="AY69" s="287"/>
      <c r="AZ69" s="294" t="s">
        <v>236</v>
      </c>
      <c r="BA69" s="286"/>
      <c r="BB69" s="286"/>
      <c r="BC69" s="295"/>
      <c r="BD69" s="259"/>
      <c r="BE69" s="260"/>
      <c r="BF69" s="261"/>
    </row>
    <row r="70" spans="1:61" s="18" customFormat="1" ht="15.95" customHeight="1" x14ac:dyDescent="0.25">
      <c r="A70" s="494"/>
      <c r="B70" s="247"/>
      <c r="C70" s="251"/>
      <c r="D70" s="251"/>
      <c r="E70" s="251"/>
      <c r="F70" s="251"/>
      <c r="G70" s="251"/>
      <c r="H70" s="251"/>
      <c r="I70" s="251"/>
      <c r="J70" s="251"/>
      <c r="K70" s="251"/>
      <c r="L70" s="251"/>
      <c r="M70" s="251"/>
      <c r="N70" s="251"/>
      <c r="O70" s="251"/>
      <c r="P70" s="251"/>
      <c r="Q70" s="251"/>
      <c r="R70" s="251"/>
      <c r="S70" s="251"/>
      <c r="T70" s="251"/>
      <c r="U70" s="268"/>
      <c r="V70" s="269"/>
      <c r="W70" s="269"/>
      <c r="X70" s="269"/>
      <c r="Y70" s="269"/>
      <c r="Z70" s="270"/>
      <c r="AA70" s="280"/>
      <c r="AB70" s="280"/>
      <c r="AC70" s="280"/>
      <c r="AD70" s="280"/>
      <c r="AE70" s="280"/>
      <c r="AF70" s="280"/>
      <c r="AG70" s="282"/>
      <c r="AH70" s="282"/>
      <c r="AI70" s="282"/>
      <c r="AJ70" s="282"/>
      <c r="AK70" s="282"/>
      <c r="AL70" s="282"/>
      <c r="AM70" s="280"/>
      <c r="AN70" s="280"/>
      <c r="AO70" s="280"/>
      <c r="AP70" s="282"/>
      <c r="AQ70" s="282"/>
      <c r="AR70" s="282"/>
      <c r="AS70" s="282"/>
      <c r="AT70" s="282"/>
      <c r="AU70" s="284"/>
      <c r="AV70" s="288"/>
      <c r="AW70" s="289"/>
      <c r="AX70" s="289"/>
      <c r="AY70" s="290"/>
      <c r="AZ70" s="296"/>
      <c r="BA70" s="289"/>
      <c r="BB70" s="289"/>
      <c r="BC70" s="297"/>
      <c r="BD70" s="262"/>
      <c r="BE70" s="263"/>
      <c r="BF70" s="264"/>
    </row>
    <row r="71" spans="1:61" s="18" customFormat="1" ht="15.95" customHeight="1" x14ac:dyDescent="0.25">
      <c r="A71" s="495"/>
      <c r="B71" s="247"/>
      <c r="C71" s="251"/>
      <c r="D71" s="251"/>
      <c r="E71" s="251"/>
      <c r="F71" s="251"/>
      <c r="G71" s="251"/>
      <c r="H71" s="251"/>
      <c r="I71" s="251"/>
      <c r="J71" s="251"/>
      <c r="K71" s="251"/>
      <c r="L71" s="251"/>
      <c r="M71" s="251"/>
      <c r="N71" s="251"/>
      <c r="O71" s="251"/>
      <c r="P71" s="251"/>
      <c r="Q71" s="251"/>
      <c r="R71" s="251"/>
      <c r="S71" s="251"/>
      <c r="T71" s="251"/>
      <c r="U71" s="268"/>
      <c r="V71" s="269"/>
      <c r="W71" s="269"/>
      <c r="X71" s="269"/>
      <c r="Y71" s="269"/>
      <c r="Z71" s="270"/>
      <c r="AA71" s="280"/>
      <c r="AB71" s="280"/>
      <c r="AC71" s="280"/>
      <c r="AD71" s="280"/>
      <c r="AE71" s="280"/>
      <c r="AF71" s="280"/>
      <c r="AG71" s="282"/>
      <c r="AH71" s="282"/>
      <c r="AI71" s="282"/>
      <c r="AJ71" s="282"/>
      <c r="AK71" s="282"/>
      <c r="AL71" s="282"/>
      <c r="AM71" s="280"/>
      <c r="AN71" s="280"/>
      <c r="AO71" s="280"/>
      <c r="AP71" s="282"/>
      <c r="AQ71" s="282"/>
      <c r="AR71" s="282"/>
      <c r="AS71" s="282"/>
      <c r="AT71" s="282"/>
      <c r="AU71" s="284"/>
      <c r="AV71" s="288"/>
      <c r="AW71" s="289"/>
      <c r="AX71" s="289"/>
      <c r="AY71" s="290"/>
      <c r="AZ71" s="296"/>
      <c r="BA71" s="289"/>
      <c r="BB71" s="289"/>
      <c r="BC71" s="297"/>
      <c r="BD71" s="262"/>
      <c r="BE71" s="263"/>
      <c r="BF71" s="264"/>
    </row>
    <row r="72" spans="1:61" s="18" customFormat="1" ht="15.95" customHeight="1" x14ac:dyDescent="0.25">
      <c r="A72" s="495"/>
      <c r="B72" s="247"/>
      <c r="C72" s="251"/>
      <c r="D72" s="251"/>
      <c r="E72" s="251"/>
      <c r="F72" s="251"/>
      <c r="G72" s="251"/>
      <c r="H72" s="251"/>
      <c r="I72" s="251"/>
      <c r="J72" s="251"/>
      <c r="K72" s="251"/>
      <c r="L72" s="251"/>
      <c r="M72" s="251"/>
      <c r="N72" s="251"/>
      <c r="O72" s="251"/>
      <c r="P72" s="251"/>
      <c r="Q72" s="251"/>
      <c r="R72" s="251"/>
      <c r="S72" s="251"/>
      <c r="T72" s="251"/>
      <c r="U72" s="271"/>
      <c r="V72" s="272"/>
      <c r="W72" s="272"/>
      <c r="X72" s="272"/>
      <c r="Y72" s="272"/>
      <c r="Z72" s="273"/>
      <c r="AA72" s="280"/>
      <c r="AB72" s="280"/>
      <c r="AC72" s="280"/>
      <c r="AD72" s="280"/>
      <c r="AE72" s="280"/>
      <c r="AF72" s="280"/>
      <c r="AG72" s="282"/>
      <c r="AH72" s="282"/>
      <c r="AI72" s="282"/>
      <c r="AJ72" s="282"/>
      <c r="AK72" s="282"/>
      <c r="AL72" s="282"/>
      <c r="AM72" s="280"/>
      <c r="AN72" s="280"/>
      <c r="AO72" s="280"/>
      <c r="AP72" s="282"/>
      <c r="AQ72" s="282"/>
      <c r="AR72" s="282"/>
      <c r="AS72" s="282"/>
      <c r="AT72" s="282"/>
      <c r="AU72" s="284"/>
      <c r="AV72" s="291"/>
      <c r="AW72" s="292"/>
      <c r="AX72" s="292"/>
      <c r="AY72" s="293"/>
      <c r="AZ72" s="298"/>
      <c r="BA72" s="292"/>
      <c r="BB72" s="292"/>
      <c r="BC72" s="299"/>
      <c r="BD72" s="262"/>
      <c r="BE72" s="263"/>
      <c r="BF72" s="264"/>
    </row>
    <row r="73" spans="1:61" s="89" customFormat="1" ht="25.5" customHeight="1" thickBot="1" x14ac:dyDescent="0.25">
      <c r="A73" s="495"/>
      <c r="B73" s="248"/>
      <c r="C73" s="251"/>
      <c r="D73" s="251"/>
      <c r="E73" s="251"/>
      <c r="F73" s="251"/>
      <c r="G73" s="251"/>
      <c r="H73" s="251"/>
      <c r="I73" s="251"/>
      <c r="J73" s="251"/>
      <c r="K73" s="251"/>
      <c r="L73" s="251"/>
      <c r="M73" s="251"/>
      <c r="N73" s="251"/>
      <c r="O73" s="251"/>
      <c r="P73" s="251"/>
      <c r="Q73" s="251"/>
      <c r="R73" s="251"/>
      <c r="S73" s="251"/>
      <c r="T73" s="251"/>
      <c r="U73" s="404" t="s">
        <v>221</v>
      </c>
      <c r="V73" s="404"/>
      <c r="W73" s="404"/>
      <c r="X73" s="404" t="s">
        <v>2</v>
      </c>
      <c r="Y73" s="404"/>
      <c r="Z73" s="404"/>
      <c r="AA73" s="280"/>
      <c r="AB73" s="280"/>
      <c r="AC73" s="280"/>
      <c r="AD73" s="280"/>
      <c r="AE73" s="280"/>
      <c r="AF73" s="280"/>
      <c r="AG73" s="282"/>
      <c r="AH73" s="282"/>
      <c r="AI73" s="282"/>
      <c r="AJ73" s="282"/>
      <c r="AK73" s="282"/>
      <c r="AL73" s="282"/>
      <c r="AM73" s="280"/>
      <c r="AN73" s="280"/>
      <c r="AO73" s="280"/>
      <c r="AP73" s="282"/>
      <c r="AQ73" s="282"/>
      <c r="AR73" s="282"/>
      <c r="AS73" s="282"/>
      <c r="AT73" s="282"/>
      <c r="AU73" s="284"/>
      <c r="AV73" s="340" t="s">
        <v>237</v>
      </c>
      <c r="AW73" s="341"/>
      <c r="AX73" s="341"/>
      <c r="AY73" s="341"/>
      <c r="AZ73" s="341"/>
      <c r="BA73" s="341"/>
      <c r="BB73" s="341"/>
      <c r="BC73" s="342"/>
      <c r="BD73" s="262"/>
      <c r="BE73" s="263"/>
      <c r="BF73" s="264"/>
    </row>
    <row r="74" spans="1:61" s="89" customFormat="1" ht="15.95" customHeight="1" thickBot="1" x14ac:dyDescent="0.25">
      <c r="A74" s="168">
        <v>1</v>
      </c>
      <c r="B74" s="144"/>
      <c r="C74" s="373">
        <v>2</v>
      </c>
      <c r="D74" s="373"/>
      <c r="E74" s="373"/>
      <c r="F74" s="373"/>
      <c r="G74" s="373"/>
      <c r="H74" s="373"/>
      <c r="I74" s="373"/>
      <c r="J74" s="373"/>
      <c r="K74" s="373"/>
      <c r="L74" s="373"/>
      <c r="M74" s="373"/>
      <c r="N74" s="373"/>
      <c r="O74" s="373"/>
      <c r="P74" s="373"/>
      <c r="Q74" s="373"/>
      <c r="R74" s="373"/>
      <c r="S74" s="373"/>
      <c r="T74" s="373"/>
      <c r="U74" s="301">
        <v>3</v>
      </c>
      <c r="V74" s="301"/>
      <c r="W74" s="301"/>
      <c r="X74" s="301">
        <v>4</v>
      </c>
      <c r="Y74" s="301"/>
      <c r="Z74" s="301"/>
      <c r="AA74" s="301">
        <v>5</v>
      </c>
      <c r="AB74" s="301"/>
      <c r="AC74" s="301"/>
      <c r="AD74" s="301">
        <v>6</v>
      </c>
      <c r="AE74" s="301"/>
      <c r="AF74" s="301"/>
      <c r="AG74" s="301">
        <v>7</v>
      </c>
      <c r="AH74" s="301"/>
      <c r="AI74" s="301"/>
      <c r="AJ74" s="301">
        <v>8</v>
      </c>
      <c r="AK74" s="301"/>
      <c r="AL74" s="301"/>
      <c r="AM74" s="301">
        <v>9</v>
      </c>
      <c r="AN74" s="301"/>
      <c r="AO74" s="301"/>
      <c r="AP74" s="301">
        <v>10</v>
      </c>
      <c r="AQ74" s="301"/>
      <c r="AR74" s="301"/>
      <c r="AS74" s="301">
        <v>11</v>
      </c>
      <c r="AT74" s="301"/>
      <c r="AU74" s="316"/>
      <c r="AV74" s="499">
        <v>12</v>
      </c>
      <c r="AW74" s="301"/>
      <c r="AX74" s="301"/>
      <c r="AY74" s="301"/>
      <c r="AZ74" s="301">
        <v>13</v>
      </c>
      <c r="BA74" s="301"/>
      <c r="BB74" s="301"/>
      <c r="BC74" s="312"/>
      <c r="BD74" s="331">
        <v>14</v>
      </c>
      <c r="BE74" s="301"/>
      <c r="BF74" s="312"/>
    </row>
    <row r="75" spans="1:61" s="18" customFormat="1" ht="15.95" customHeight="1" thickBot="1" x14ac:dyDescent="0.3">
      <c r="A75" s="166"/>
      <c r="B75" s="167"/>
      <c r="C75" s="338" t="s">
        <v>220</v>
      </c>
      <c r="D75" s="339"/>
      <c r="E75" s="339"/>
      <c r="F75" s="339"/>
      <c r="G75" s="339"/>
      <c r="H75" s="339"/>
      <c r="I75" s="339"/>
      <c r="J75" s="339"/>
      <c r="K75" s="339"/>
      <c r="L75" s="339"/>
      <c r="M75" s="339"/>
      <c r="N75" s="339"/>
      <c r="O75" s="339"/>
      <c r="P75" s="339"/>
      <c r="Q75" s="339"/>
      <c r="R75" s="339"/>
      <c r="S75" s="339"/>
      <c r="T75" s="339"/>
      <c r="U75" s="336"/>
      <c r="V75" s="336"/>
      <c r="W75" s="336"/>
      <c r="X75" s="336"/>
      <c r="Y75" s="336"/>
      <c r="Z75" s="336"/>
      <c r="AA75" s="336"/>
      <c r="AB75" s="336"/>
      <c r="AC75" s="336"/>
      <c r="AD75" s="336"/>
      <c r="AE75" s="336"/>
      <c r="AF75" s="336"/>
      <c r="AG75" s="336"/>
      <c r="AH75" s="336"/>
      <c r="AI75" s="336"/>
      <c r="AJ75" s="336"/>
      <c r="AK75" s="336"/>
      <c r="AL75" s="336"/>
      <c r="AM75" s="336"/>
      <c r="AN75" s="336"/>
      <c r="AO75" s="336"/>
      <c r="AP75" s="336"/>
      <c r="AQ75" s="336"/>
      <c r="AR75" s="336"/>
      <c r="AS75" s="336"/>
      <c r="AT75" s="336"/>
      <c r="AU75" s="336"/>
      <c r="AV75" s="439"/>
      <c r="AW75" s="439"/>
      <c r="AX75" s="439"/>
      <c r="AY75" s="439"/>
      <c r="AZ75" s="439"/>
      <c r="BA75" s="439"/>
      <c r="BB75" s="439"/>
      <c r="BC75" s="439"/>
      <c r="BD75" s="439"/>
      <c r="BE75" s="439"/>
      <c r="BF75" s="442"/>
    </row>
    <row r="76" spans="1:61" s="89" customFormat="1" ht="18.75" customHeight="1" x14ac:dyDescent="0.2">
      <c r="A76" s="151">
        <v>1</v>
      </c>
      <c r="B76" s="129" t="s">
        <v>163</v>
      </c>
      <c r="C76" s="447" t="s">
        <v>254</v>
      </c>
      <c r="D76" s="447"/>
      <c r="E76" s="447"/>
      <c r="F76" s="447"/>
      <c r="G76" s="447"/>
      <c r="H76" s="447"/>
      <c r="I76" s="447"/>
      <c r="J76" s="447"/>
      <c r="K76" s="447"/>
      <c r="L76" s="447"/>
      <c r="M76" s="447"/>
      <c r="N76" s="447"/>
      <c r="O76" s="447"/>
      <c r="P76" s="447"/>
      <c r="Q76" s="447"/>
      <c r="R76" s="447"/>
      <c r="S76" s="447"/>
      <c r="T76" s="447"/>
      <c r="U76" s="304">
        <f>AA76+AS76</f>
        <v>250</v>
      </c>
      <c r="V76" s="304"/>
      <c r="W76" s="304"/>
      <c r="X76" s="305">
        <f>U76/U104</f>
        <v>0.16393442622950818</v>
      </c>
      <c r="Y76" s="305"/>
      <c r="Z76" s="305"/>
      <c r="AA76" s="304">
        <f t="shared" ref="AA76" si="15">AD76+AG76+AJ76+AM76+AP76</f>
        <v>100</v>
      </c>
      <c r="AB76" s="304">
        <v>100</v>
      </c>
      <c r="AC76" s="304">
        <v>100</v>
      </c>
      <c r="AD76" s="304">
        <v>40</v>
      </c>
      <c r="AE76" s="304"/>
      <c r="AF76" s="304"/>
      <c r="AG76" s="304"/>
      <c r="AH76" s="304"/>
      <c r="AI76" s="304"/>
      <c r="AJ76" s="304"/>
      <c r="AK76" s="304"/>
      <c r="AL76" s="304"/>
      <c r="AM76" s="304">
        <v>50</v>
      </c>
      <c r="AN76" s="304"/>
      <c r="AO76" s="304"/>
      <c r="AP76" s="304">
        <v>10</v>
      </c>
      <c r="AQ76" s="304"/>
      <c r="AR76" s="304"/>
      <c r="AS76" s="304">
        <f>AA76*1.5</f>
        <v>150</v>
      </c>
      <c r="AT76" s="304"/>
      <c r="AU76" s="304"/>
      <c r="AV76" s="506">
        <v>5</v>
      </c>
      <c r="AW76" s="400"/>
      <c r="AX76" s="400"/>
      <c r="AY76" s="400"/>
      <c r="AZ76" s="400">
        <v>5</v>
      </c>
      <c r="BA76" s="400"/>
      <c r="BB76" s="400"/>
      <c r="BC76" s="433"/>
      <c r="BD76" s="252">
        <f t="shared" ref="BD76" si="16">SUM(AV76:BC76)</f>
        <v>10</v>
      </c>
      <c r="BE76" s="252"/>
      <c r="BF76" s="255"/>
    </row>
    <row r="77" spans="1:61" s="89" customFormat="1" ht="18.75" customHeight="1" x14ac:dyDescent="0.2">
      <c r="A77" s="131">
        <v>2</v>
      </c>
      <c r="B77" s="137" t="s">
        <v>164</v>
      </c>
      <c r="C77" s="413" t="s">
        <v>255</v>
      </c>
      <c r="D77" s="413"/>
      <c r="E77" s="413"/>
      <c r="F77" s="413"/>
      <c r="G77" s="413"/>
      <c r="H77" s="413"/>
      <c r="I77" s="413"/>
      <c r="J77" s="413"/>
      <c r="K77" s="413"/>
      <c r="L77" s="413"/>
      <c r="M77" s="413"/>
      <c r="N77" s="413"/>
      <c r="O77" s="413"/>
      <c r="P77" s="413"/>
      <c r="Q77" s="413"/>
      <c r="R77" s="413"/>
      <c r="S77" s="413"/>
      <c r="T77" s="413"/>
      <c r="U77" s="277">
        <f t="shared" ref="U77:U84" si="17">AA77+AS77</f>
        <v>250</v>
      </c>
      <c r="V77" s="277"/>
      <c r="W77" s="277"/>
      <c r="X77" s="367">
        <f>U77/U104</f>
        <v>0.16393442622950818</v>
      </c>
      <c r="Y77" s="367"/>
      <c r="Z77" s="367"/>
      <c r="AA77" s="277">
        <f t="shared" ref="AA77:AA84" si="18">AD77+AG77+AJ77+AM77+AP77</f>
        <v>100</v>
      </c>
      <c r="AB77" s="277">
        <v>100</v>
      </c>
      <c r="AC77" s="277">
        <v>100</v>
      </c>
      <c r="AD77" s="277">
        <v>40</v>
      </c>
      <c r="AE77" s="277"/>
      <c r="AF77" s="277"/>
      <c r="AG77" s="277"/>
      <c r="AH77" s="277"/>
      <c r="AI77" s="277"/>
      <c r="AJ77" s="277"/>
      <c r="AK77" s="277"/>
      <c r="AL77" s="277"/>
      <c r="AM77" s="277">
        <v>50</v>
      </c>
      <c r="AN77" s="277"/>
      <c r="AO77" s="277"/>
      <c r="AP77" s="277">
        <v>10</v>
      </c>
      <c r="AQ77" s="277"/>
      <c r="AR77" s="277"/>
      <c r="AS77" s="277">
        <f t="shared" ref="AS77:AS84" si="19">AA77*1.5</f>
        <v>150</v>
      </c>
      <c r="AT77" s="277"/>
      <c r="AU77" s="277"/>
      <c r="AV77" s="390">
        <v>5</v>
      </c>
      <c r="AW77" s="368"/>
      <c r="AX77" s="368"/>
      <c r="AY77" s="368"/>
      <c r="AZ77" s="350">
        <v>5</v>
      </c>
      <c r="BA77" s="348"/>
      <c r="BB77" s="348"/>
      <c r="BC77" s="351"/>
      <c r="BD77" s="274">
        <f t="shared" ref="BD77:BD84" si="20">SUM(AV77:BC77)</f>
        <v>10</v>
      </c>
      <c r="BE77" s="274"/>
      <c r="BF77" s="300"/>
    </row>
    <row r="78" spans="1:61" s="18" customFormat="1" ht="18.75" customHeight="1" x14ac:dyDescent="0.2">
      <c r="A78" s="131">
        <v>3</v>
      </c>
      <c r="B78" s="136" t="s">
        <v>165</v>
      </c>
      <c r="C78" s="344" t="s">
        <v>256</v>
      </c>
      <c r="D78" s="345"/>
      <c r="E78" s="345"/>
      <c r="F78" s="345"/>
      <c r="G78" s="345"/>
      <c r="H78" s="345"/>
      <c r="I78" s="345"/>
      <c r="J78" s="345"/>
      <c r="K78" s="345"/>
      <c r="L78" s="345"/>
      <c r="M78" s="345"/>
      <c r="N78" s="345"/>
      <c r="O78" s="345"/>
      <c r="P78" s="345"/>
      <c r="Q78" s="345"/>
      <c r="R78" s="345"/>
      <c r="S78" s="345"/>
      <c r="T78" s="346"/>
      <c r="U78" s="277">
        <f t="shared" si="17"/>
        <v>250</v>
      </c>
      <c r="V78" s="277"/>
      <c r="W78" s="277"/>
      <c r="X78" s="326">
        <f>U78/U104</f>
        <v>0.16393442622950818</v>
      </c>
      <c r="Y78" s="327"/>
      <c r="Z78" s="328"/>
      <c r="AA78" s="277">
        <f t="shared" si="18"/>
        <v>100</v>
      </c>
      <c r="AB78" s="277">
        <v>100</v>
      </c>
      <c r="AC78" s="277">
        <v>100</v>
      </c>
      <c r="AD78" s="277">
        <v>40</v>
      </c>
      <c r="AE78" s="277"/>
      <c r="AF78" s="277"/>
      <c r="AG78" s="277"/>
      <c r="AH78" s="277"/>
      <c r="AI78" s="277"/>
      <c r="AJ78" s="277"/>
      <c r="AK78" s="277"/>
      <c r="AL78" s="277"/>
      <c r="AM78" s="277">
        <v>50</v>
      </c>
      <c r="AN78" s="277"/>
      <c r="AO78" s="277"/>
      <c r="AP78" s="277">
        <v>10</v>
      </c>
      <c r="AQ78" s="277"/>
      <c r="AR78" s="277"/>
      <c r="AS78" s="277">
        <f t="shared" si="19"/>
        <v>150</v>
      </c>
      <c r="AT78" s="277"/>
      <c r="AU78" s="277"/>
      <c r="AV78" s="390">
        <v>5</v>
      </c>
      <c r="AW78" s="368"/>
      <c r="AX78" s="368"/>
      <c r="AY78" s="368"/>
      <c r="AZ78" s="368">
        <v>5</v>
      </c>
      <c r="BA78" s="368"/>
      <c r="BB78" s="368"/>
      <c r="BC78" s="440"/>
      <c r="BD78" s="274">
        <f t="shared" si="20"/>
        <v>10</v>
      </c>
      <c r="BE78" s="274"/>
      <c r="BF78" s="300"/>
      <c r="BG78" s="89"/>
      <c r="BH78" s="89"/>
      <c r="BI78" s="89"/>
    </row>
    <row r="79" spans="1:61" s="89" customFormat="1" ht="18.75" customHeight="1" x14ac:dyDescent="0.2">
      <c r="A79" s="131">
        <v>4</v>
      </c>
      <c r="B79" s="136" t="s">
        <v>166</v>
      </c>
      <c r="C79" s="427" t="s">
        <v>257</v>
      </c>
      <c r="D79" s="428"/>
      <c r="E79" s="428"/>
      <c r="F79" s="428"/>
      <c r="G79" s="428"/>
      <c r="H79" s="428"/>
      <c r="I79" s="428"/>
      <c r="J79" s="428"/>
      <c r="K79" s="428"/>
      <c r="L79" s="428"/>
      <c r="M79" s="428"/>
      <c r="N79" s="428"/>
      <c r="O79" s="428"/>
      <c r="P79" s="428"/>
      <c r="Q79" s="428"/>
      <c r="R79" s="428"/>
      <c r="S79" s="428"/>
      <c r="T79" s="429"/>
      <c r="U79" s="277">
        <f t="shared" si="17"/>
        <v>125</v>
      </c>
      <c r="V79" s="277"/>
      <c r="W79" s="277"/>
      <c r="X79" s="326">
        <f>U79/U104</f>
        <v>8.1967213114754092E-2</v>
      </c>
      <c r="Y79" s="327"/>
      <c r="Z79" s="328"/>
      <c r="AA79" s="277">
        <f>AD79+AG79+AJ79+AM79+AP79</f>
        <v>50</v>
      </c>
      <c r="AB79" s="277">
        <v>100</v>
      </c>
      <c r="AC79" s="277">
        <v>100</v>
      </c>
      <c r="AD79" s="277"/>
      <c r="AE79" s="277"/>
      <c r="AF79" s="277"/>
      <c r="AG79" s="277">
        <v>45</v>
      </c>
      <c r="AH79" s="277"/>
      <c r="AI79" s="277"/>
      <c r="AJ79" s="277"/>
      <c r="AK79" s="277"/>
      <c r="AL79" s="277"/>
      <c r="AM79" s="277"/>
      <c r="AN79" s="277"/>
      <c r="AO79" s="277"/>
      <c r="AP79" s="277">
        <v>5</v>
      </c>
      <c r="AQ79" s="277"/>
      <c r="AR79" s="277"/>
      <c r="AS79" s="277">
        <f t="shared" si="19"/>
        <v>75</v>
      </c>
      <c r="AT79" s="277"/>
      <c r="AU79" s="277"/>
      <c r="AV79" s="390">
        <v>5</v>
      </c>
      <c r="AW79" s="368"/>
      <c r="AX79" s="368"/>
      <c r="AY79" s="368"/>
      <c r="AZ79" s="368"/>
      <c r="BA79" s="368"/>
      <c r="BB79" s="368"/>
      <c r="BC79" s="440"/>
      <c r="BD79" s="274">
        <f t="shared" si="20"/>
        <v>5</v>
      </c>
      <c r="BE79" s="274"/>
      <c r="BF79" s="300"/>
    </row>
    <row r="80" spans="1:61" s="89" customFormat="1" ht="18.75" customHeight="1" x14ac:dyDescent="0.2">
      <c r="A80" s="131">
        <v>5</v>
      </c>
      <c r="B80" s="136" t="s">
        <v>167</v>
      </c>
      <c r="C80" s="427" t="s">
        <v>258</v>
      </c>
      <c r="D80" s="428"/>
      <c r="E80" s="428"/>
      <c r="F80" s="428"/>
      <c r="G80" s="428"/>
      <c r="H80" s="428"/>
      <c r="I80" s="428"/>
      <c r="J80" s="428"/>
      <c r="K80" s="428"/>
      <c r="L80" s="428"/>
      <c r="M80" s="428"/>
      <c r="N80" s="428"/>
      <c r="O80" s="428"/>
      <c r="P80" s="428"/>
      <c r="Q80" s="428"/>
      <c r="R80" s="428"/>
      <c r="S80" s="428"/>
      <c r="T80" s="429"/>
      <c r="U80" s="277">
        <f t="shared" si="17"/>
        <v>250</v>
      </c>
      <c r="V80" s="277"/>
      <c r="W80" s="277"/>
      <c r="X80" s="326">
        <f>U80/U104</f>
        <v>0.16393442622950818</v>
      </c>
      <c r="Y80" s="327"/>
      <c r="Z80" s="328"/>
      <c r="AA80" s="277">
        <f t="shared" si="18"/>
        <v>100</v>
      </c>
      <c r="AB80" s="277">
        <v>100</v>
      </c>
      <c r="AC80" s="277">
        <v>100</v>
      </c>
      <c r="AD80" s="277">
        <v>40</v>
      </c>
      <c r="AE80" s="277"/>
      <c r="AF80" s="277"/>
      <c r="AG80" s="277"/>
      <c r="AH80" s="277"/>
      <c r="AI80" s="277"/>
      <c r="AJ80" s="277"/>
      <c r="AK80" s="277"/>
      <c r="AL80" s="277"/>
      <c r="AM80" s="277">
        <v>50</v>
      </c>
      <c r="AN80" s="277"/>
      <c r="AO80" s="277"/>
      <c r="AP80" s="277">
        <v>10</v>
      </c>
      <c r="AQ80" s="277"/>
      <c r="AR80" s="277"/>
      <c r="AS80" s="277">
        <f t="shared" si="19"/>
        <v>150</v>
      </c>
      <c r="AT80" s="277"/>
      <c r="AU80" s="277"/>
      <c r="AV80" s="347">
        <v>5</v>
      </c>
      <c r="AW80" s="348"/>
      <c r="AX80" s="348"/>
      <c r="AY80" s="349"/>
      <c r="AZ80" s="350">
        <v>5</v>
      </c>
      <c r="BA80" s="348"/>
      <c r="BB80" s="348"/>
      <c r="BC80" s="351"/>
      <c r="BD80" s="274">
        <f t="shared" si="20"/>
        <v>10</v>
      </c>
      <c r="BE80" s="274"/>
      <c r="BF80" s="300"/>
    </row>
    <row r="81" spans="1:61" s="89" customFormat="1" ht="18.75" hidden="1" customHeight="1" x14ac:dyDescent="0.2">
      <c r="A81" s="131">
        <v>6</v>
      </c>
      <c r="B81" s="136" t="s">
        <v>166</v>
      </c>
      <c r="C81" s="344"/>
      <c r="D81" s="345"/>
      <c r="E81" s="345"/>
      <c r="F81" s="345"/>
      <c r="G81" s="345"/>
      <c r="H81" s="345"/>
      <c r="I81" s="345"/>
      <c r="J81" s="345"/>
      <c r="K81" s="345"/>
      <c r="L81" s="345"/>
      <c r="M81" s="345"/>
      <c r="N81" s="345"/>
      <c r="O81" s="345"/>
      <c r="P81" s="345"/>
      <c r="Q81" s="345"/>
      <c r="R81" s="345"/>
      <c r="S81" s="345"/>
      <c r="T81" s="346"/>
      <c r="U81" s="313"/>
      <c r="V81" s="314"/>
      <c r="W81" s="315"/>
      <c r="X81" s="326"/>
      <c r="Y81" s="327"/>
      <c r="Z81" s="328"/>
      <c r="AA81" s="313"/>
      <c r="AB81" s="314"/>
      <c r="AC81" s="315"/>
      <c r="AD81" s="313"/>
      <c r="AE81" s="314"/>
      <c r="AF81" s="315"/>
      <c r="AG81" s="313"/>
      <c r="AH81" s="314"/>
      <c r="AI81" s="315"/>
      <c r="AJ81" s="313"/>
      <c r="AK81" s="314"/>
      <c r="AL81" s="315"/>
      <c r="AM81" s="313"/>
      <c r="AN81" s="314"/>
      <c r="AO81" s="315"/>
      <c r="AP81" s="313"/>
      <c r="AQ81" s="314"/>
      <c r="AR81" s="315"/>
      <c r="AS81" s="313">
        <f t="shared" si="19"/>
        <v>0</v>
      </c>
      <c r="AT81" s="314"/>
      <c r="AU81" s="355"/>
      <c r="AV81" s="347"/>
      <c r="AW81" s="348"/>
      <c r="AX81" s="348"/>
      <c r="AY81" s="349"/>
      <c r="AZ81" s="350"/>
      <c r="BA81" s="348"/>
      <c r="BB81" s="348"/>
      <c r="BC81" s="351"/>
      <c r="BD81" s="455">
        <f t="shared" si="20"/>
        <v>0</v>
      </c>
      <c r="BE81" s="329"/>
      <c r="BF81" s="330"/>
    </row>
    <row r="82" spans="1:61" s="89" customFormat="1" ht="18.75" customHeight="1" x14ac:dyDescent="0.2">
      <c r="A82" s="131">
        <v>6</v>
      </c>
      <c r="B82" s="136" t="s">
        <v>168</v>
      </c>
      <c r="C82" s="344" t="s">
        <v>259</v>
      </c>
      <c r="D82" s="345"/>
      <c r="E82" s="345"/>
      <c r="F82" s="345"/>
      <c r="G82" s="345"/>
      <c r="H82" s="345"/>
      <c r="I82" s="345"/>
      <c r="J82" s="345"/>
      <c r="K82" s="345"/>
      <c r="L82" s="345"/>
      <c r="M82" s="345"/>
      <c r="N82" s="345"/>
      <c r="O82" s="345"/>
      <c r="P82" s="345"/>
      <c r="Q82" s="345"/>
      <c r="R82" s="345"/>
      <c r="S82" s="345"/>
      <c r="T82" s="346"/>
      <c r="U82" s="277">
        <f t="shared" si="17"/>
        <v>125</v>
      </c>
      <c r="V82" s="277"/>
      <c r="W82" s="277"/>
      <c r="X82" s="326">
        <f>U82/U104</f>
        <v>8.1967213114754092E-2</v>
      </c>
      <c r="Y82" s="327"/>
      <c r="Z82" s="328"/>
      <c r="AA82" s="277">
        <f t="shared" si="18"/>
        <v>50</v>
      </c>
      <c r="AB82" s="277">
        <v>100</v>
      </c>
      <c r="AC82" s="277">
        <v>100</v>
      </c>
      <c r="AD82" s="277">
        <v>20</v>
      </c>
      <c r="AE82" s="277"/>
      <c r="AF82" s="277"/>
      <c r="AG82" s="277"/>
      <c r="AH82" s="277"/>
      <c r="AI82" s="277"/>
      <c r="AJ82" s="277"/>
      <c r="AK82" s="277"/>
      <c r="AL82" s="277"/>
      <c r="AM82" s="277">
        <v>25</v>
      </c>
      <c r="AN82" s="277"/>
      <c r="AO82" s="277"/>
      <c r="AP82" s="277">
        <v>5</v>
      </c>
      <c r="AQ82" s="277"/>
      <c r="AR82" s="277"/>
      <c r="AS82" s="277">
        <f t="shared" si="19"/>
        <v>75</v>
      </c>
      <c r="AT82" s="277"/>
      <c r="AU82" s="277"/>
      <c r="AV82" s="347"/>
      <c r="AW82" s="348"/>
      <c r="AX82" s="348"/>
      <c r="AY82" s="349"/>
      <c r="AZ82" s="350">
        <v>5</v>
      </c>
      <c r="BA82" s="348"/>
      <c r="BB82" s="348"/>
      <c r="BC82" s="351"/>
      <c r="BD82" s="274">
        <f t="shared" si="20"/>
        <v>5</v>
      </c>
      <c r="BE82" s="274"/>
      <c r="BF82" s="300"/>
    </row>
    <row r="83" spans="1:61" s="89" customFormat="1" ht="18.75" customHeight="1" x14ac:dyDescent="0.2">
      <c r="A83" s="131">
        <v>7</v>
      </c>
      <c r="B83" s="136"/>
      <c r="C83" s="362" t="s">
        <v>229</v>
      </c>
      <c r="D83" s="363"/>
      <c r="E83" s="363"/>
      <c r="F83" s="363"/>
      <c r="G83" s="363"/>
      <c r="H83" s="363"/>
      <c r="I83" s="363"/>
      <c r="J83" s="363"/>
      <c r="K83" s="363"/>
      <c r="L83" s="363"/>
      <c r="M83" s="363"/>
      <c r="N83" s="363"/>
      <c r="O83" s="363"/>
      <c r="P83" s="363"/>
      <c r="Q83" s="363"/>
      <c r="R83" s="363"/>
      <c r="S83" s="363"/>
      <c r="T83" s="364"/>
      <c r="U83" s="277">
        <f t="shared" si="17"/>
        <v>125</v>
      </c>
      <c r="V83" s="277"/>
      <c r="W83" s="277"/>
      <c r="X83" s="326">
        <f>U83/U104</f>
        <v>8.1967213114754092E-2</v>
      </c>
      <c r="Y83" s="327"/>
      <c r="Z83" s="328"/>
      <c r="AA83" s="277">
        <f t="shared" si="18"/>
        <v>50</v>
      </c>
      <c r="AB83" s="277">
        <v>100</v>
      </c>
      <c r="AC83" s="277">
        <v>100</v>
      </c>
      <c r="AD83" s="277">
        <v>20</v>
      </c>
      <c r="AE83" s="277"/>
      <c r="AF83" s="277"/>
      <c r="AG83" s="277"/>
      <c r="AH83" s="277"/>
      <c r="AI83" s="277"/>
      <c r="AJ83" s="277"/>
      <c r="AK83" s="277"/>
      <c r="AL83" s="277"/>
      <c r="AM83" s="277">
        <v>25</v>
      </c>
      <c r="AN83" s="277"/>
      <c r="AO83" s="277"/>
      <c r="AP83" s="277">
        <v>5</v>
      </c>
      <c r="AQ83" s="277"/>
      <c r="AR83" s="277"/>
      <c r="AS83" s="277">
        <f t="shared" si="19"/>
        <v>75</v>
      </c>
      <c r="AT83" s="277"/>
      <c r="AU83" s="277"/>
      <c r="AV83" s="347">
        <v>5</v>
      </c>
      <c r="AW83" s="348"/>
      <c r="AX83" s="348"/>
      <c r="AY83" s="349"/>
      <c r="AZ83" s="350"/>
      <c r="BA83" s="348"/>
      <c r="BB83" s="348"/>
      <c r="BC83" s="351"/>
      <c r="BD83" s="274">
        <f t="shared" si="20"/>
        <v>5</v>
      </c>
      <c r="BE83" s="274"/>
      <c r="BF83" s="300"/>
    </row>
    <row r="84" spans="1:61" s="89" customFormat="1" ht="18.75" customHeight="1" x14ac:dyDescent="0.2">
      <c r="A84" s="131">
        <v>8</v>
      </c>
      <c r="B84" s="136"/>
      <c r="C84" s="362" t="s">
        <v>229</v>
      </c>
      <c r="D84" s="363"/>
      <c r="E84" s="363"/>
      <c r="F84" s="363"/>
      <c r="G84" s="363"/>
      <c r="H84" s="363"/>
      <c r="I84" s="363"/>
      <c r="J84" s="363"/>
      <c r="K84" s="363"/>
      <c r="L84" s="363"/>
      <c r="M84" s="363"/>
      <c r="N84" s="363"/>
      <c r="O84" s="363"/>
      <c r="P84" s="363"/>
      <c r="Q84" s="363"/>
      <c r="R84" s="363"/>
      <c r="S84" s="363"/>
      <c r="T84" s="364"/>
      <c r="U84" s="277">
        <f t="shared" si="17"/>
        <v>125</v>
      </c>
      <c r="V84" s="277"/>
      <c r="W84" s="277"/>
      <c r="X84" s="326">
        <f>U84/U104</f>
        <v>8.1967213114754092E-2</v>
      </c>
      <c r="Y84" s="327"/>
      <c r="Z84" s="328"/>
      <c r="AA84" s="277">
        <f t="shared" si="18"/>
        <v>50</v>
      </c>
      <c r="AB84" s="277">
        <v>100</v>
      </c>
      <c r="AC84" s="277">
        <v>100</v>
      </c>
      <c r="AD84" s="277">
        <v>20</v>
      </c>
      <c r="AE84" s="277"/>
      <c r="AF84" s="277"/>
      <c r="AG84" s="277"/>
      <c r="AH84" s="277"/>
      <c r="AI84" s="277"/>
      <c r="AJ84" s="277"/>
      <c r="AK84" s="277"/>
      <c r="AL84" s="277"/>
      <c r="AM84" s="277">
        <v>25</v>
      </c>
      <c r="AN84" s="277"/>
      <c r="AO84" s="277"/>
      <c r="AP84" s="277">
        <v>5</v>
      </c>
      <c r="AQ84" s="277"/>
      <c r="AR84" s="277"/>
      <c r="AS84" s="277">
        <f t="shared" si="19"/>
        <v>75</v>
      </c>
      <c r="AT84" s="277"/>
      <c r="AU84" s="277"/>
      <c r="AV84" s="347"/>
      <c r="AW84" s="348"/>
      <c r="AX84" s="348"/>
      <c r="AY84" s="349"/>
      <c r="AZ84" s="350">
        <v>5</v>
      </c>
      <c r="BA84" s="348"/>
      <c r="BB84" s="348"/>
      <c r="BC84" s="351"/>
      <c r="BD84" s="274">
        <f t="shared" si="20"/>
        <v>5</v>
      </c>
      <c r="BE84" s="274"/>
      <c r="BF84" s="300"/>
    </row>
    <row r="85" spans="1:61" s="89" customFormat="1" ht="18.75" customHeight="1" thickBot="1" x14ac:dyDescent="0.25">
      <c r="A85" s="187"/>
      <c r="B85" s="188"/>
      <c r="C85" s="353" t="s">
        <v>251</v>
      </c>
      <c r="D85" s="353"/>
      <c r="E85" s="353"/>
      <c r="F85" s="353"/>
      <c r="G85" s="353"/>
      <c r="H85" s="353"/>
      <c r="I85" s="353"/>
      <c r="J85" s="353"/>
      <c r="K85" s="353"/>
      <c r="L85" s="353"/>
      <c r="M85" s="353"/>
      <c r="N85" s="353"/>
      <c r="O85" s="353"/>
      <c r="P85" s="353"/>
      <c r="Q85" s="353"/>
      <c r="R85" s="353"/>
      <c r="S85" s="353"/>
      <c r="T85" s="353"/>
      <c r="U85" s="353">
        <f>U76+U77+U78+U79+U80+U81+U82+U83+U84</f>
        <v>1500</v>
      </c>
      <c r="V85" s="353"/>
      <c r="W85" s="353"/>
      <c r="X85" s="418">
        <f>X76+X77+X78+X79+X80+X81+X82+X83+X84</f>
        <v>0.98360655737704905</v>
      </c>
      <c r="Y85" s="418"/>
      <c r="Z85" s="418"/>
      <c r="AA85" s="353">
        <f>SUM(AA76:AA84)</f>
        <v>600</v>
      </c>
      <c r="AB85" s="353"/>
      <c r="AC85" s="353"/>
      <c r="AD85" s="353">
        <f>SUM(AD76:AD84)</f>
        <v>220</v>
      </c>
      <c r="AE85" s="353"/>
      <c r="AF85" s="353"/>
      <c r="AG85" s="353">
        <f>SUM(AG76:AG84)</f>
        <v>45</v>
      </c>
      <c r="AH85" s="353"/>
      <c r="AI85" s="353"/>
      <c r="AJ85" s="353">
        <f>SUM(AJ76:AJ84)</f>
        <v>0</v>
      </c>
      <c r="AK85" s="353"/>
      <c r="AL85" s="353"/>
      <c r="AM85" s="353">
        <f>SUM(AM76:AM84)</f>
        <v>275</v>
      </c>
      <c r="AN85" s="353"/>
      <c r="AO85" s="353"/>
      <c r="AP85" s="353">
        <f>SUM(AP76:AP84)</f>
        <v>60</v>
      </c>
      <c r="AQ85" s="353"/>
      <c r="AR85" s="353"/>
      <c r="AS85" s="353">
        <f>SUM(AS76:AS84)</f>
        <v>900</v>
      </c>
      <c r="AT85" s="353"/>
      <c r="AU85" s="417"/>
      <c r="AV85" s="434">
        <f>AV76+AV77+AV78+AV79+AV80+AV81+AV82+AV83+AV84</f>
        <v>30</v>
      </c>
      <c r="AW85" s="435"/>
      <c r="AX85" s="435"/>
      <c r="AY85" s="436"/>
      <c r="AZ85" s="437">
        <f>AZ76+AZ77+AZ78+AZ79+AZ80+AZ81+AZ82+AZ83+AZ84</f>
        <v>30</v>
      </c>
      <c r="BA85" s="435"/>
      <c r="BB85" s="435"/>
      <c r="BC85" s="438"/>
      <c r="BD85" s="408">
        <f>AZ85+AV85</f>
        <v>60</v>
      </c>
      <c r="BE85" s="385"/>
      <c r="BF85" s="505"/>
      <c r="BG85" s="10"/>
      <c r="BH85" s="10"/>
      <c r="BI85" s="10"/>
    </row>
    <row r="86" spans="1:61" s="10" customFormat="1" ht="18.75" customHeight="1" thickBot="1" x14ac:dyDescent="0.25">
      <c r="A86" s="154"/>
      <c r="B86" s="155"/>
      <c r="C86" s="425" t="s">
        <v>260</v>
      </c>
      <c r="D86" s="425"/>
      <c r="E86" s="425"/>
      <c r="F86" s="425"/>
      <c r="G86" s="425"/>
      <c r="H86" s="425"/>
      <c r="I86" s="425"/>
      <c r="J86" s="425"/>
      <c r="K86" s="425"/>
      <c r="L86" s="425"/>
      <c r="M86" s="425"/>
      <c r="N86" s="425"/>
      <c r="O86" s="425"/>
      <c r="P86" s="425"/>
      <c r="Q86" s="425"/>
      <c r="R86" s="425"/>
      <c r="S86" s="425"/>
      <c r="T86" s="425"/>
      <c r="U86" s="336"/>
      <c r="V86" s="336"/>
      <c r="W86" s="336"/>
      <c r="X86" s="426"/>
      <c r="Y86" s="426"/>
      <c r="Z86" s="426"/>
      <c r="AA86" s="336"/>
      <c r="AB86" s="336"/>
      <c r="AC86" s="336"/>
      <c r="AD86" s="336"/>
      <c r="AE86" s="336"/>
      <c r="AF86" s="336"/>
      <c r="AG86" s="336"/>
      <c r="AH86" s="336"/>
      <c r="AI86" s="336"/>
      <c r="AJ86" s="336"/>
      <c r="AK86" s="336"/>
      <c r="AL86" s="336"/>
      <c r="AM86" s="336"/>
      <c r="AN86" s="336"/>
      <c r="AO86" s="336"/>
      <c r="AP86" s="336"/>
      <c r="AQ86" s="336"/>
      <c r="AR86" s="336"/>
      <c r="AS86" s="336"/>
      <c r="AT86" s="336"/>
      <c r="AU86" s="336"/>
      <c r="AV86" s="432"/>
      <c r="AW86" s="432"/>
      <c r="AX86" s="432"/>
      <c r="AY86" s="432"/>
      <c r="AZ86" s="432"/>
      <c r="BA86" s="432"/>
      <c r="BB86" s="432"/>
      <c r="BC86" s="432"/>
      <c r="BD86" s="503"/>
      <c r="BE86" s="503"/>
      <c r="BF86" s="504"/>
      <c r="BG86" s="89"/>
      <c r="BH86" s="89"/>
      <c r="BI86" s="89"/>
    </row>
    <row r="87" spans="1:61" s="89" customFormat="1" ht="18.75" customHeight="1" x14ac:dyDescent="0.2">
      <c r="A87" s="193">
        <v>1</v>
      </c>
      <c r="B87" s="194" t="s">
        <v>170</v>
      </c>
      <c r="C87" s="419" t="s">
        <v>261</v>
      </c>
      <c r="D87" s="420"/>
      <c r="E87" s="420"/>
      <c r="F87" s="420"/>
      <c r="G87" s="420"/>
      <c r="H87" s="420"/>
      <c r="I87" s="420"/>
      <c r="J87" s="420"/>
      <c r="K87" s="420"/>
      <c r="L87" s="420"/>
      <c r="M87" s="420"/>
      <c r="N87" s="420"/>
      <c r="O87" s="420"/>
      <c r="P87" s="420"/>
      <c r="Q87" s="420"/>
      <c r="R87" s="420"/>
      <c r="S87" s="420"/>
      <c r="T87" s="421"/>
      <c r="U87" s="374">
        <f t="shared" ref="U87:U95" si="21">AA87+AS87</f>
        <v>125</v>
      </c>
      <c r="V87" s="375"/>
      <c r="W87" s="376"/>
      <c r="X87" s="422">
        <f>U87/U85</f>
        <v>8.3333333333333329E-2</v>
      </c>
      <c r="Y87" s="423"/>
      <c r="Z87" s="424"/>
      <c r="AA87" s="374">
        <f>AD87+AJ87+AM87+AG87+AP87</f>
        <v>50</v>
      </c>
      <c r="AB87" s="375"/>
      <c r="AC87" s="376"/>
      <c r="AD87" s="374">
        <v>20</v>
      </c>
      <c r="AE87" s="375"/>
      <c r="AF87" s="376"/>
      <c r="AG87" s="374"/>
      <c r="AH87" s="375"/>
      <c r="AI87" s="376"/>
      <c r="AJ87" s="374"/>
      <c r="AK87" s="375"/>
      <c r="AL87" s="376"/>
      <c r="AM87" s="374">
        <v>25</v>
      </c>
      <c r="AN87" s="375"/>
      <c r="AO87" s="376"/>
      <c r="AP87" s="374">
        <v>5</v>
      </c>
      <c r="AQ87" s="375"/>
      <c r="AR87" s="376"/>
      <c r="AS87" s="304">
        <f>AA87*1.5</f>
        <v>75</v>
      </c>
      <c r="AT87" s="304"/>
      <c r="AU87" s="304"/>
      <c r="AV87" s="430">
        <v>5</v>
      </c>
      <c r="AW87" s="411"/>
      <c r="AX87" s="411"/>
      <c r="AY87" s="431"/>
      <c r="AZ87" s="410"/>
      <c r="BA87" s="411"/>
      <c r="BB87" s="411"/>
      <c r="BC87" s="412"/>
      <c r="BD87" s="252">
        <f t="shared" ref="BD87" si="22">SUM(AV87:BC87)</f>
        <v>5</v>
      </c>
      <c r="BE87" s="252"/>
      <c r="BF87" s="255"/>
    </row>
    <row r="88" spans="1:61" s="89" customFormat="1" ht="18.75" customHeight="1" x14ac:dyDescent="0.2">
      <c r="A88" s="90">
        <v>2</v>
      </c>
      <c r="B88" s="194" t="s">
        <v>177</v>
      </c>
      <c r="C88" s="344" t="s">
        <v>262</v>
      </c>
      <c r="D88" s="415"/>
      <c r="E88" s="415"/>
      <c r="F88" s="415"/>
      <c r="G88" s="415"/>
      <c r="H88" s="415"/>
      <c r="I88" s="415"/>
      <c r="J88" s="415"/>
      <c r="K88" s="415"/>
      <c r="L88" s="415"/>
      <c r="M88" s="415"/>
      <c r="N88" s="415"/>
      <c r="O88" s="415"/>
      <c r="P88" s="415"/>
      <c r="Q88" s="415"/>
      <c r="R88" s="415"/>
      <c r="S88" s="415"/>
      <c r="T88" s="416"/>
      <c r="U88" s="313">
        <f t="shared" si="21"/>
        <v>125</v>
      </c>
      <c r="V88" s="314"/>
      <c r="W88" s="315"/>
      <c r="X88" s="326">
        <f>U88/U85</f>
        <v>8.3333333333333329E-2</v>
      </c>
      <c r="Y88" s="327"/>
      <c r="Z88" s="328"/>
      <c r="AA88" s="313">
        <f t="shared" ref="AA88:AA95" si="23">AD88+AJ88+AM88+AG88+AP88</f>
        <v>50</v>
      </c>
      <c r="AB88" s="314"/>
      <c r="AC88" s="315"/>
      <c r="AD88" s="313">
        <v>20</v>
      </c>
      <c r="AE88" s="314"/>
      <c r="AF88" s="315"/>
      <c r="AG88" s="313"/>
      <c r="AH88" s="314"/>
      <c r="AI88" s="315"/>
      <c r="AJ88" s="313"/>
      <c r="AK88" s="314"/>
      <c r="AL88" s="315"/>
      <c r="AM88" s="313">
        <v>25</v>
      </c>
      <c r="AN88" s="314"/>
      <c r="AO88" s="315"/>
      <c r="AP88" s="313">
        <v>5</v>
      </c>
      <c r="AQ88" s="314"/>
      <c r="AR88" s="315"/>
      <c r="AS88" s="277">
        <f t="shared" ref="AS88:AS95" si="24">AA88*1.5</f>
        <v>75</v>
      </c>
      <c r="AT88" s="277"/>
      <c r="AU88" s="277"/>
      <c r="AV88" s="347">
        <v>5</v>
      </c>
      <c r="AW88" s="348"/>
      <c r="AX88" s="348"/>
      <c r="AY88" s="349"/>
      <c r="AZ88" s="350"/>
      <c r="BA88" s="348"/>
      <c r="BB88" s="348"/>
      <c r="BC88" s="351"/>
      <c r="BD88" s="274">
        <f t="shared" ref="BD88:BD95" si="25">SUM(AV88:BC88)</f>
        <v>5</v>
      </c>
      <c r="BE88" s="274"/>
      <c r="BF88" s="300"/>
    </row>
    <row r="89" spans="1:61" s="89" customFormat="1" ht="18.75" customHeight="1" x14ac:dyDescent="0.2">
      <c r="A89" s="90">
        <v>3</v>
      </c>
      <c r="B89" s="136" t="s">
        <v>169</v>
      </c>
      <c r="C89" s="413" t="s">
        <v>263</v>
      </c>
      <c r="D89" s="414"/>
      <c r="E89" s="414"/>
      <c r="F89" s="414"/>
      <c r="G89" s="414"/>
      <c r="H89" s="414"/>
      <c r="I89" s="414"/>
      <c r="J89" s="414"/>
      <c r="K89" s="414"/>
      <c r="L89" s="414"/>
      <c r="M89" s="414"/>
      <c r="N89" s="414"/>
      <c r="O89" s="414"/>
      <c r="P89" s="414"/>
      <c r="Q89" s="414"/>
      <c r="R89" s="414"/>
      <c r="S89" s="414"/>
      <c r="T89" s="414"/>
      <c r="U89" s="313">
        <f t="shared" si="21"/>
        <v>125</v>
      </c>
      <c r="V89" s="314"/>
      <c r="W89" s="315"/>
      <c r="X89" s="326">
        <f>U89/U85</f>
        <v>8.3333333333333329E-2</v>
      </c>
      <c r="Y89" s="327"/>
      <c r="Z89" s="328"/>
      <c r="AA89" s="313">
        <f t="shared" si="23"/>
        <v>50</v>
      </c>
      <c r="AB89" s="314"/>
      <c r="AC89" s="315"/>
      <c r="AD89" s="313">
        <v>20</v>
      </c>
      <c r="AE89" s="314"/>
      <c r="AF89" s="315"/>
      <c r="AG89" s="313"/>
      <c r="AH89" s="314"/>
      <c r="AI89" s="315"/>
      <c r="AJ89" s="313"/>
      <c r="AK89" s="314"/>
      <c r="AL89" s="315"/>
      <c r="AM89" s="313">
        <v>25</v>
      </c>
      <c r="AN89" s="314"/>
      <c r="AO89" s="315"/>
      <c r="AP89" s="313">
        <v>5</v>
      </c>
      <c r="AQ89" s="314"/>
      <c r="AR89" s="315"/>
      <c r="AS89" s="277">
        <f t="shared" si="24"/>
        <v>75</v>
      </c>
      <c r="AT89" s="277"/>
      <c r="AU89" s="277"/>
      <c r="AV89" s="347">
        <v>5</v>
      </c>
      <c r="AW89" s="348"/>
      <c r="AX89" s="348"/>
      <c r="AY89" s="349"/>
      <c r="AZ89" s="350"/>
      <c r="BA89" s="348"/>
      <c r="BB89" s="348"/>
      <c r="BC89" s="351"/>
      <c r="BD89" s="274">
        <f t="shared" si="25"/>
        <v>5</v>
      </c>
      <c r="BE89" s="274"/>
      <c r="BF89" s="300"/>
    </row>
    <row r="90" spans="1:61" s="89" customFormat="1" ht="18.75" customHeight="1" x14ac:dyDescent="0.2">
      <c r="A90" s="90">
        <v>4</v>
      </c>
      <c r="B90" s="207" t="s">
        <v>171</v>
      </c>
      <c r="C90" s="344" t="s">
        <v>264</v>
      </c>
      <c r="D90" s="345"/>
      <c r="E90" s="345"/>
      <c r="F90" s="345"/>
      <c r="G90" s="345"/>
      <c r="H90" s="345"/>
      <c r="I90" s="345"/>
      <c r="J90" s="345"/>
      <c r="K90" s="345"/>
      <c r="L90" s="345"/>
      <c r="M90" s="345"/>
      <c r="N90" s="345"/>
      <c r="O90" s="345"/>
      <c r="P90" s="345"/>
      <c r="Q90" s="345"/>
      <c r="R90" s="345"/>
      <c r="S90" s="345"/>
      <c r="T90" s="346"/>
      <c r="U90" s="313">
        <f t="shared" ref="U90" si="26">AA90+AS90</f>
        <v>125</v>
      </c>
      <c r="V90" s="314"/>
      <c r="W90" s="315"/>
      <c r="X90" s="326">
        <f>U90/U85</f>
        <v>8.3333333333333329E-2</v>
      </c>
      <c r="Y90" s="327"/>
      <c r="Z90" s="328"/>
      <c r="AA90" s="313">
        <f t="shared" ref="AA90" si="27">AD90+AJ90+AM90+AG90+AP90</f>
        <v>50</v>
      </c>
      <c r="AB90" s="314"/>
      <c r="AC90" s="315"/>
      <c r="AD90" s="313"/>
      <c r="AE90" s="314"/>
      <c r="AF90" s="315"/>
      <c r="AG90" s="313">
        <v>45</v>
      </c>
      <c r="AH90" s="314"/>
      <c r="AI90" s="315"/>
      <c r="AJ90" s="313"/>
      <c r="AK90" s="314"/>
      <c r="AL90" s="315"/>
      <c r="AM90" s="313"/>
      <c r="AN90" s="314"/>
      <c r="AO90" s="315"/>
      <c r="AP90" s="313">
        <v>5</v>
      </c>
      <c r="AQ90" s="314"/>
      <c r="AR90" s="315"/>
      <c r="AS90" s="277">
        <f t="shared" ref="AS90" si="28">AA90*1.5</f>
        <v>75</v>
      </c>
      <c r="AT90" s="277"/>
      <c r="AU90" s="277"/>
      <c r="AV90" s="347">
        <v>5</v>
      </c>
      <c r="AW90" s="348"/>
      <c r="AX90" s="348"/>
      <c r="AY90" s="349"/>
      <c r="AZ90" s="350"/>
      <c r="BA90" s="348"/>
      <c r="BB90" s="348"/>
      <c r="BC90" s="351"/>
      <c r="BD90" s="274">
        <f t="shared" ref="BD90" si="29">SUM(AV90:BC90)</f>
        <v>5</v>
      </c>
      <c r="BE90" s="274"/>
      <c r="BF90" s="300"/>
    </row>
    <row r="91" spans="1:61" s="89" customFormat="1" ht="18.75" customHeight="1" x14ac:dyDescent="0.2">
      <c r="A91" s="90">
        <v>4</v>
      </c>
      <c r="B91" s="137" t="s">
        <v>172</v>
      </c>
      <c r="C91" s="413" t="s">
        <v>265</v>
      </c>
      <c r="D91" s="413"/>
      <c r="E91" s="413"/>
      <c r="F91" s="413"/>
      <c r="G91" s="413"/>
      <c r="H91" s="413"/>
      <c r="I91" s="413"/>
      <c r="J91" s="413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313">
        <f t="shared" si="21"/>
        <v>125</v>
      </c>
      <c r="V91" s="314"/>
      <c r="W91" s="315"/>
      <c r="X91" s="326">
        <f>U91/U85</f>
        <v>8.3333333333333329E-2</v>
      </c>
      <c r="Y91" s="327"/>
      <c r="Z91" s="328"/>
      <c r="AA91" s="313">
        <f t="shared" si="23"/>
        <v>50</v>
      </c>
      <c r="AB91" s="314"/>
      <c r="AC91" s="315"/>
      <c r="AD91" s="313">
        <v>20</v>
      </c>
      <c r="AE91" s="314"/>
      <c r="AF91" s="315"/>
      <c r="AG91" s="313"/>
      <c r="AH91" s="314"/>
      <c r="AI91" s="315"/>
      <c r="AJ91" s="313"/>
      <c r="AK91" s="314"/>
      <c r="AL91" s="315"/>
      <c r="AM91" s="313">
        <v>25</v>
      </c>
      <c r="AN91" s="314"/>
      <c r="AO91" s="315"/>
      <c r="AP91" s="313">
        <v>5</v>
      </c>
      <c r="AQ91" s="314"/>
      <c r="AR91" s="315"/>
      <c r="AS91" s="277">
        <f t="shared" si="24"/>
        <v>75</v>
      </c>
      <c r="AT91" s="277"/>
      <c r="AU91" s="277"/>
      <c r="AV91" s="347">
        <v>5</v>
      </c>
      <c r="AW91" s="348"/>
      <c r="AX91" s="348"/>
      <c r="AY91" s="349"/>
      <c r="AZ91" s="350"/>
      <c r="BA91" s="348"/>
      <c r="BB91" s="348"/>
      <c r="BC91" s="351"/>
      <c r="BD91" s="274">
        <f t="shared" si="25"/>
        <v>5</v>
      </c>
      <c r="BE91" s="274"/>
      <c r="BF91" s="300"/>
    </row>
    <row r="92" spans="1:61" s="89" customFormat="1" ht="18.75" customHeight="1" x14ac:dyDescent="0.2">
      <c r="A92" s="90">
        <v>5</v>
      </c>
      <c r="B92" s="194" t="s">
        <v>173</v>
      </c>
      <c r="C92" s="344" t="s">
        <v>266</v>
      </c>
      <c r="D92" s="415"/>
      <c r="E92" s="415"/>
      <c r="F92" s="415"/>
      <c r="G92" s="415"/>
      <c r="H92" s="415"/>
      <c r="I92" s="415"/>
      <c r="J92" s="415"/>
      <c r="K92" s="415"/>
      <c r="L92" s="415"/>
      <c r="M92" s="415"/>
      <c r="N92" s="415"/>
      <c r="O92" s="415"/>
      <c r="P92" s="415"/>
      <c r="Q92" s="415"/>
      <c r="R92" s="415"/>
      <c r="S92" s="415"/>
      <c r="T92" s="416"/>
      <c r="U92" s="313">
        <f t="shared" si="21"/>
        <v>125</v>
      </c>
      <c r="V92" s="314"/>
      <c r="W92" s="315"/>
      <c r="X92" s="326">
        <f>U92/U85</f>
        <v>8.3333333333333329E-2</v>
      </c>
      <c r="Y92" s="327"/>
      <c r="Z92" s="328"/>
      <c r="AA92" s="313">
        <f t="shared" si="23"/>
        <v>50</v>
      </c>
      <c r="AB92" s="314"/>
      <c r="AC92" s="315"/>
      <c r="AD92" s="313">
        <v>20</v>
      </c>
      <c r="AE92" s="314"/>
      <c r="AF92" s="315"/>
      <c r="AG92" s="313"/>
      <c r="AH92" s="314"/>
      <c r="AI92" s="315"/>
      <c r="AJ92" s="313"/>
      <c r="AK92" s="314"/>
      <c r="AL92" s="315"/>
      <c r="AM92" s="313">
        <v>25</v>
      </c>
      <c r="AN92" s="314"/>
      <c r="AO92" s="315"/>
      <c r="AP92" s="313">
        <v>5</v>
      </c>
      <c r="AQ92" s="314"/>
      <c r="AR92" s="315"/>
      <c r="AS92" s="277">
        <f t="shared" si="24"/>
        <v>75</v>
      </c>
      <c r="AT92" s="277"/>
      <c r="AU92" s="277"/>
      <c r="AV92" s="347"/>
      <c r="AW92" s="348"/>
      <c r="AX92" s="348"/>
      <c r="AY92" s="349"/>
      <c r="AZ92" s="350">
        <v>5</v>
      </c>
      <c r="BA92" s="348"/>
      <c r="BB92" s="348"/>
      <c r="BC92" s="351"/>
      <c r="BD92" s="274">
        <f t="shared" si="25"/>
        <v>5</v>
      </c>
      <c r="BE92" s="274"/>
      <c r="BF92" s="300"/>
    </row>
    <row r="93" spans="1:61" s="89" customFormat="1" ht="18.75" customHeight="1" x14ac:dyDescent="0.25">
      <c r="A93" s="90">
        <v>6</v>
      </c>
      <c r="B93" s="194" t="s">
        <v>174</v>
      </c>
      <c r="C93" s="344" t="s">
        <v>267</v>
      </c>
      <c r="D93" s="415"/>
      <c r="E93" s="415"/>
      <c r="F93" s="415"/>
      <c r="G93" s="415"/>
      <c r="H93" s="415"/>
      <c r="I93" s="415"/>
      <c r="J93" s="415"/>
      <c r="K93" s="415"/>
      <c r="L93" s="415"/>
      <c r="M93" s="415"/>
      <c r="N93" s="415"/>
      <c r="O93" s="415"/>
      <c r="P93" s="415"/>
      <c r="Q93" s="415"/>
      <c r="R93" s="415"/>
      <c r="S93" s="415"/>
      <c r="T93" s="416"/>
      <c r="U93" s="313">
        <f t="shared" ref="U93:U94" si="30">AA93+AS93</f>
        <v>125</v>
      </c>
      <c r="V93" s="314"/>
      <c r="W93" s="315"/>
      <c r="X93" s="326">
        <f>U93/U85</f>
        <v>8.3333333333333329E-2</v>
      </c>
      <c r="Y93" s="327"/>
      <c r="Z93" s="328"/>
      <c r="AA93" s="313">
        <f t="shared" si="23"/>
        <v>50</v>
      </c>
      <c r="AB93" s="314"/>
      <c r="AC93" s="315"/>
      <c r="AD93" s="313">
        <v>20</v>
      </c>
      <c r="AE93" s="314"/>
      <c r="AF93" s="315"/>
      <c r="AG93" s="313"/>
      <c r="AH93" s="314"/>
      <c r="AI93" s="315"/>
      <c r="AJ93" s="313"/>
      <c r="AK93" s="314"/>
      <c r="AL93" s="315"/>
      <c r="AM93" s="313">
        <v>25</v>
      </c>
      <c r="AN93" s="314"/>
      <c r="AO93" s="315"/>
      <c r="AP93" s="313">
        <v>5</v>
      </c>
      <c r="AQ93" s="314"/>
      <c r="AR93" s="315"/>
      <c r="AS93" s="277">
        <f t="shared" si="24"/>
        <v>75</v>
      </c>
      <c r="AT93" s="277"/>
      <c r="AU93" s="277"/>
      <c r="AV93" s="347"/>
      <c r="AW93" s="348"/>
      <c r="AX93" s="348"/>
      <c r="AY93" s="349"/>
      <c r="AZ93" s="350">
        <v>5</v>
      </c>
      <c r="BA93" s="348"/>
      <c r="BB93" s="348"/>
      <c r="BC93" s="351"/>
      <c r="BD93" s="274">
        <f t="shared" si="25"/>
        <v>5</v>
      </c>
      <c r="BE93" s="274"/>
      <c r="BF93" s="300"/>
      <c r="BG93" s="9"/>
      <c r="BH93" s="9"/>
      <c r="BI93" s="9"/>
    </row>
    <row r="94" spans="1:61" s="9" customFormat="1" ht="18.75" customHeight="1" x14ac:dyDescent="0.25">
      <c r="A94" s="90">
        <v>7</v>
      </c>
      <c r="B94" s="194" t="s">
        <v>175</v>
      </c>
      <c r="C94" s="344" t="s">
        <v>268</v>
      </c>
      <c r="D94" s="415"/>
      <c r="E94" s="415"/>
      <c r="F94" s="415"/>
      <c r="G94" s="415"/>
      <c r="H94" s="415"/>
      <c r="I94" s="415"/>
      <c r="J94" s="415"/>
      <c r="K94" s="415"/>
      <c r="L94" s="415"/>
      <c r="M94" s="415"/>
      <c r="N94" s="415"/>
      <c r="O94" s="415"/>
      <c r="P94" s="415"/>
      <c r="Q94" s="415"/>
      <c r="R94" s="415"/>
      <c r="S94" s="415"/>
      <c r="T94" s="416"/>
      <c r="U94" s="313">
        <f t="shared" si="30"/>
        <v>125</v>
      </c>
      <c r="V94" s="314"/>
      <c r="W94" s="315"/>
      <c r="X94" s="326">
        <f>U94/U85</f>
        <v>8.3333333333333329E-2</v>
      </c>
      <c r="Y94" s="327"/>
      <c r="Z94" s="328"/>
      <c r="AA94" s="313">
        <f t="shared" si="23"/>
        <v>50</v>
      </c>
      <c r="AB94" s="314"/>
      <c r="AC94" s="315"/>
      <c r="AD94" s="313">
        <v>20</v>
      </c>
      <c r="AE94" s="314"/>
      <c r="AF94" s="315"/>
      <c r="AG94" s="313"/>
      <c r="AH94" s="314"/>
      <c r="AI94" s="315"/>
      <c r="AJ94" s="313"/>
      <c r="AK94" s="314"/>
      <c r="AL94" s="315"/>
      <c r="AM94" s="313">
        <v>25</v>
      </c>
      <c r="AN94" s="314"/>
      <c r="AO94" s="315"/>
      <c r="AP94" s="313">
        <v>5</v>
      </c>
      <c r="AQ94" s="314"/>
      <c r="AR94" s="315"/>
      <c r="AS94" s="277">
        <f t="shared" si="24"/>
        <v>75</v>
      </c>
      <c r="AT94" s="277"/>
      <c r="AU94" s="277"/>
      <c r="AV94" s="347"/>
      <c r="AW94" s="348"/>
      <c r="AX94" s="348"/>
      <c r="AY94" s="349"/>
      <c r="AZ94" s="350">
        <v>5</v>
      </c>
      <c r="BA94" s="348"/>
      <c r="BB94" s="348"/>
      <c r="BC94" s="351"/>
      <c r="BD94" s="274">
        <f t="shared" si="25"/>
        <v>5</v>
      </c>
      <c r="BE94" s="274"/>
      <c r="BF94" s="300"/>
      <c r="BG94" s="8"/>
      <c r="BH94" s="8"/>
      <c r="BI94" s="8"/>
    </row>
    <row r="95" spans="1:61" s="8" customFormat="1" ht="18.75" customHeight="1" x14ac:dyDescent="0.25">
      <c r="A95" s="90">
        <v>8</v>
      </c>
      <c r="B95" s="195" t="s">
        <v>176</v>
      </c>
      <c r="C95" s="344" t="s">
        <v>269</v>
      </c>
      <c r="D95" s="415"/>
      <c r="E95" s="415"/>
      <c r="F95" s="415"/>
      <c r="G95" s="415"/>
      <c r="H95" s="415"/>
      <c r="I95" s="415"/>
      <c r="J95" s="415"/>
      <c r="K95" s="415"/>
      <c r="L95" s="415"/>
      <c r="M95" s="415"/>
      <c r="N95" s="415"/>
      <c r="O95" s="415"/>
      <c r="P95" s="415"/>
      <c r="Q95" s="415"/>
      <c r="R95" s="415"/>
      <c r="S95" s="415"/>
      <c r="T95" s="416"/>
      <c r="U95" s="313">
        <f t="shared" si="21"/>
        <v>125</v>
      </c>
      <c r="V95" s="314"/>
      <c r="W95" s="315"/>
      <c r="X95" s="326">
        <f>U95/U85</f>
        <v>8.3333333333333329E-2</v>
      </c>
      <c r="Y95" s="327"/>
      <c r="Z95" s="328"/>
      <c r="AA95" s="313">
        <f t="shared" si="23"/>
        <v>50</v>
      </c>
      <c r="AB95" s="314"/>
      <c r="AC95" s="315"/>
      <c r="AD95" s="313">
        <v>20</v>
      </c>
      <c r="AE95" s="314"/>
      <c r="AF95" s="315"/>
      <c r="AG95" s="313"/>
      <c r="AH95" s="314"/>
      <c r="AI95" s="315"/>
      <c r="AJ95" s="313"/>
      <c r="AK95" s="314"/>
      <c r="AL95" s="315"/>
      <c r="AM95" s="313">
        <v>25</v>
      </c>
      <c r="AN95" s="314"/>
      <c r="AO95" s="315"/>
      <c r="AP95" s="313">
        <v>5</v>
      </c>
      <c r="AQ95" s="314"/>
      <c r="AR95" s="315"/>
      <c r="AS95" s="277">
        <f t="shared" si="24"/>
        <v>75</v>
      </c>
      <c r="AT95" s="277"/>
      <c r="AU95" s="277"/>
      <c r="AV95" s="347"/>
      <c r="AW95" s="348"/>
      <c r="AX95" s="348"/>
      <c r="AY95" s="349"/>
      <c r="AZ95" s="350">
        <v>5</v>
      </c>
      <c r="BA95" s="348"/>
      <c r="BB95" s="348"/>
      <c r="BC95" s="351"/>
      <c r="BD95" s="274">
        <f t="shared" si="25"/>
        <v>5</v>
      </c>
      <c r="BE95" s="274"/>
      <c r="BF95" s="300"/>
    </row>
    <row r="96" spans="1:61" s="8" customFormat="1" ht="18.75" customHeight="1" thickBot="1" x14ac:dyDescent="0.3">
      <c r="A96" s="37"/>
      <c r="B96" s="196"/>
      <c r="C96" s="248" t="s">
        <v>251</v>
      </c>
      <c r="D96" s="248"/>
      <c r="E96" s="248"/>
      <c r="F96" s="248"/>
      <c r="G96" s="248"/>
      <c r="H96" s="248"/>
      <c r="I96" s="248"/>
      <c r="J96" s="248"/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522"/>
      <c r="Y96" s="522"/>
      <c r="Z96" s="522"/>
      <c r="AA96" s="382"/>
      <c r="AB96" s="383"/>
      <c r="AC96" s="384"/>
      <c r="AD96" s="382"/>
      <c r="AE96" s="383"/>
      <c r="AF96" s="384"/>
      <c r="AG96" s="382"/>
      <c r="AH96" s="383"/>
      <c r="AI96" s="384"/>
      <c r="AJ96" s="382"/>
      <c r="AK96" s="383"/>
      <c r="AL96" s="384"/>
      <c r="AM96" s="382"/>
      <c r="AN96" s="383"/>
      <c r="AO96" s="384"/>
      <c r="AP96" s="382"/>
      <c r="AQ96" s="383"/>
      <c r="AR96" s="384"/>
      <c r="AS96" s="382"/>
      <c r="AT96" s="383"/>
      <c r="AU96" s="384"/>
      <c r="AV96" s="444"/>
      <c r="AW96" s="353"/>
      <c r="AX96" s="353"/>
      <c r="AY96" s="353"/>
      <c r="AZ96" s="353"/>
      <c r="BA96" s="353"/>
      <c r="BB96" s="353"/>
      <c r="BC96" s="417"/>
      <c r="BD96" s="334"/>
      <c r="BE96" s="353"/>
      <c r="BF96" s="417"/>
    </row>
    <row r="97" spans="1:61" s="8" customFormat="1" ht="18.75" customHeight="1" thickBot="1" x14ac:dyDescent="0.3">
      <c r="A97" s="166"/>
      <c r="B97" s="167"/>
      <c r="C97" s="445" t="s">
        <v>270</v>
      </c>
      <c r="D97" s="446"/>
      <c r="E97" s="446"/>
      <c r="F97" s="446"/>
      <c r="G97" s="446"/>
      <c r="H97" s="446"/>
      <c r="I97" s="446"/>
      <c r="J97" s="446"/>
      <c r="K97" s="446"/>
      <c r="L97" s="446"/>
      <c r="M97" s="446"/>
      <c r="N97" s="446"/>
      <c r="O97" s="446"/>
      <c r="P97" s="446"/>
      <c r="Q97" s="446"/>
      <c r="R97" s="446"/>
      <c r="S97" s="446"/>
      <c r="T97" s="446"/>
      <c r="U97" s="336"/>
      <c r="V97" s="336"/>
      <c r="W97" s="336"/>
      <c r="X97" s="336"/>
      <c r="Y97" s="336"/>
      <c r="Z97" s="336"/>
      <c r="AA97" s="336"/>
      <c r="AB97" s="336"/>
      <c r="AC97" s="336"/>
      <c r="AD97" s="336"/>
      <c r="AE97" s="336"/>
      <c r="AF97" s="336"/>
      <c r="AG97" s="336"/>
      <c r="AH97" s="336"/>
      <c r="AI97" s="336"/>
      <c r="AJ97" s="336" t="s">
        <v>160</v>
      </c>
      <c r="AK97" s="336"/>
      <c r="AL97" s="336"/>
      <c r="AM97" s="336"/>
      <c r="AN97" s="336"/>
      <c r="AO97" s="336"/>
      <c r="AP97" s="336"/>
      <c r="AQ97" s="336"/>
      <c r="AR97" s="336"/>
      <c r="AS97" s="336"/>
      <c r="AT97" s="336"/>
      <c r="AU97" s="336"/>
      <c r="AV97" s="336"/>
      <c r="AW97" s="336"/>
      <c r="AX97" s="336"/>
      <c r="AY97" s="336"/>
      <c r="AZ97" s="336"/>
      <c r="BA97" s="336"/>
      <c r="BB97" s="336"/>
      <c r="BC97" s="336"/>
      <c r="BD97" s="336"/>
      <c r="BE97" s="336"/>
      <c r="BF97" s="337"/>
    </row>
    <row r="98" spans="1:61" s="8" customFormat="1" ht="18.75" customHeight="1" x14ac:dyDescent="0.25">
      <c r="A98" s="151">
        <v>1</v>
      </c>
      <c r="B98" s="148" t="s">
        <v>182</v>
      </c>
      <c r="C98" s="523" t="s">
        <v>246</v>
      </c>
      <c r="D98" s="524"/>
      <c r="E98" s="524"/>
      <c r="F98" s="524"/>
      <c r="G98" s="524"/>
      <c r="H98" s="524"/>
      <c r="I98" s="524"/>
      <c r="J98" s="524"/>
      <c r="K98" s="524"/>
      <c r="L98" s="524"/>
      <c r="M98" s="524"/>
      <c r="N98" s="524"/>
      <c r="O98" s="524"/>
      <c r="P98" s="524"/>
      <c r="Q98" s="524"/>
      <c r="R98" s="524"/>
      <c r="S98" s="524"/>
      <c r="T98" s="525"/>
      <c r="U98" s="374">
        <f t="shared" ref="U98:U104" si="31">AA98+AS98</f>
        <v>25</v>
      </c>
      <c r="V98" s="375"/>
      <c r="W98" s="376"/>
      <c r="X98" s="422">
        <f>U98/U104</f>
        <v>1.6393442622950821E-2</v>
      </c>
      <c r="Y98" s="423"/>
      <c r="Z98" s="424"/>
      <c r="AA98" s="374">
        <f t="shared" ref="AA98:AA103" si="32">AD98+AG98</f>
        <v>10</v>
      </c>
      <c r="AB98" s="375"/>
      <c r="AC98" s="376"/>
      <c r="AD98" s="374"/>
      <c r="AE98" s="375"/>
      <c r="AF98" s="376"/>
      <c r="AG98" s="374">
        <v>10</v>
      </c>
      <c r="AH98" s="375"/>
      <c r="AI98" s="376"/>
      <c r="AJ98" s="374"/>
      <c r="AK98" s="375"/>
      <c r="AL98" s="376"/>
      <c r="AM98" s="374"/>
      <c r="AN98" s="375"/>
      <c r="AO98" s="376"/>
      <c r="AP98" s="374"/>
      <c r="AQ98" s="375"/>
      <c r="AR98" s="376"/>
      <c r="AS98" s="374">
        <f>AA98*1.5</f>
        <v>15</v>
      </c>
      <c r="AT98" s="375"/>
      <c r="AU98" s="376"/>
      <c r="AV98" s="375">
        <v>0.5</v>
      </c>
      <c r="AW98" s="375"/>
      <c r="AX98" s="375"/>
      <c r="AY98" s="376"/>
      <c r="AZ98" s="374">
        <v>0.5</v>
      </c>
      <c r="BA98" s="375"/>
      <c r="BB98" s="375"/>
      <c r="BC98" s="376"/>
      <c r="BD98" s="253">
        <v>1</v>
      </c>
      <c r="BE98" s="507"/>
      <c r="BF98" s="508"/>
    </row>
    <row r="99" spans="1:61" s="8" customFormat="1" ht="18.75" customHeight="1" x14ac:dyDescent="0.25">
      <c r="A99" s="131">
        <v>2</v>
      </c>
      <c r="B99" s="130" t="s">
        <v>178</v>
      </c>
      <c r="C99" s="362" t="s">
        <v>247</v>
      </c>
      <c r="D99" s="363"/>
      <c r="E99" s="363"/>
      <c r="F99" s="363"/>
      <c r="G99" s="363"/>
      <c r="H99" s="363"/>
      <c r="I99" s="363"/>
      <c r="J99" s="363"/>
      <c r="K99" s="363"/>
      <c r="L99" s="363"/>
      <c r="M99" s="363"/>
      <c r="N99" s="363"/>
      <c r="O99" s="363"/>
      <c r="P99" s="363"/>
      <c r="Q99" s="363"/>
      <c r="R99" s="363"/>
      <c r="S99" s="363"/>
      <c r="T99" s="364"/>
      <c r="U99" s="313">
        <f t="shared" si="31"/>
        <v>25</v>
      </c>
      <c r="V99" s="314"/>
      <c r="W99" s="315"/>
      <c r="X99" s="326">
        <f>U99/U104</f>
        <v>1.6393442622950821E-2</v>
      </c>
      <c r="Y99" s="327"/>
      <c r="Z99" s="328"/>
      <c r="AA99" s="313">
        <f t="shared" si="32"/>
        <v>10</v>
      </c>
      <c r="AB99" s="314"/>
      <c r="AC99" s="315"/>
      <c r="AD99" s="313">
        <v>5</v>
      </c>
      <c r="AE99" s="314"/>
      <c r="AF99" s="315"/>
      <c r="AG99" s="313">
        <v>5</v>
      </c>
      <c r="AH99" s="314"/>
      <c r="AI99" s="315"/>
      <c r="AJ99" s="313"/>
      <c r="AK99" s="314"/>
      <c r="AL99" s="315"/>
      <c r="AM99" s="313"/>
      <c r="AN99" s="314"/>
      <c r="AO99" s="315"/>
      <c r="AP99" s="313"/>
      <c r="AQ99" s="314"/>
      <c r="AR99" s="315"/>
      <c r="AS99" s="313">
        <f>AA99*1.5</f>
        <v>15</v>
      </c>
      <c r="AT99" s="314"/>
      <c r="AU99" s="315"/>
      <c r="AV99" s="314">
        <v>0.5</v>
      </c>
      <c r="AW99" s="314"/>
      <c r="AX99" s="314"/>
      <c r="AY99" s="315"/>
      <c r="AZ99" s="314">
        <v>0.5</v>
      </c>
      <c r="BA99" s="314"/>
      <c r="BB99" s="314"/>
      <c r="BC99" s="315"/>
      <c r="BD99" s="275">
        <v>1</v>
      </c>
      <c r="BE99" s="329"/>
      <c r="BF99" s="330"/>
      <c r="BG99" s="9"/>
      <c r="BH99" s="9"/>
      <c r="BI99" s="9"/>
    </row>
    <row r="100" spans="1:61" s="9" customFormat="1" ht="18.75" customHeight="1" x14ac:dyDescent="0.25">
      <c r="A100" s="131">
        <v>3</v>
      </c>
      <c r="B100" s="130" t="s">
        <v>179</v>
      </c>
      <c r="C100" s="362" t="s">
        <v>271</v>
      </c>
      <c r="D100" s="363"/>
      <c r="E100" s="363"/>
      <c r="F100" s="363"/>
      <c r="G100" s="363"/>
      <c r="H100" s="363"/>
      <c r="I100" s="363"/>
      <c r="J100" s="363"/>
      <c r="K100" s="363"/>
      <c r="L100" s="363"/>
      <c r="M100" s="363"/>
      <c r="N100" s="363"/>
      <c r="O100" s="363"/>
      <c r="P100" s="363"/>
      <c r="Q100" s="363"/>
      <c r="R100" s="363"/>
      <c r="S100" s="363"/>
      <c r="T100" s="364"/>
      <c r="U100" s="277">
        <f t="shared" si="31"/>
        <v>25</v>
      </c>
      <c r="V100" s="277"/>
      <c r="W100" s="277"/>
      <c r="X100" s="367">
        <f>U100/U104</f>
        <v>1.6393442622950821E-2</v>
      </c>
      <c r="Y100" s="367"/>
      <c r="Z100" s="367"/>
      <c r="AA100" s="277">
        <f t="shared" si="32"/>
        <v>10</v>
      </c>
      <c r="AB100" s="277"/>
      <c r="AC100" s="277"/>
      <c r="AD100" s="277"/>
      <c r="AE100" s="277"/>
      <c r="AF100" s="277"/>
      <c r="AG100" s="277">
        <v>10</v>
      </c>
      <c r="AH100" s="277"/>
      <c r="AI100" s="277"/>
      <c r="AJ100" s="277"/>
      <c r="AK100" s="277"/>
      <c r="AL100" s="277"/>
      <c r="AM100" s="277"/>
      <c r="AN100" s="277"/>
      <c r="AO100" s="277"/>
      <c r="AP100" s="277"/>
      <c r="AQ100" s="277"/>
      <c r="AR100" s="277"/>
      <c r="AS100" s="277">
        <f>AA100*1.5</f>
        <v>15</v>
      </c>
      <c r="AT100" s="277"/>
      <c r="AU100" s="277"/>
      <c r="AV100" s="314">
        <v>0.5</v>
      </c>
      <c r="AW100" s="314"/>
      <c r="AX100" s="314"/>
      <c r="AY100" s="315"/>
      <c r="AZ100" s="314">
        <v>0.5</v>
      </c>
      <c r="BA100" s="314"/>
      <c r="BB100" s="314"/>
      <c r="BC100" s="315"/>
      <c r="BD100" s="274">
        <v>1</v>
      </c>
      <c r="BE100" s="274"/>
      <c r="BF100" s="300"/>
      <c r="BG100" s="8"/>
      <c r="BH100" s="8"/>
      <c r="BI100" s="8"/>
    </row>
    <row r="101" spans="1:61" s="8" customFormat="1" ht="18.75" customHeight="1" x14ac:dyDescent="0.25">
      <c r="A101" s="161">
        <v>4</v>
      </c>
      <c r="B101" s="130" t="s">
        <v>180</v>
      </c>
      <c r="C101" s="362" t="s">
        <v>248</v>
      </c>
      <c r="D101" s="363"/>
      <c r="E101" s="363"/>
      <c r="F101" s="363"/>
      <c r="G101" s="363"/>
      <c r="H101" s="363"/>
      <c r="I101" s="363"/>
      <c r="J101" s="363"/>
      <c r="K101" s="363"/>
      <c r="L101" s="363"/>
      <c r="M101" s="363"/>
      <c r="N101" s="363"/>
      <c r="O101" s="363"/>
      <c r="P101" s="363"/>
      <c r="Q101" s="363"/>
      <c r="R101" s="363"/>
      <c r="S101" s="363"/>
      <c r="T101" s="364"/>
      <c r="U101" s="277">
        <f t="shared" si="31"/>
        <v>25</v>
      </c>
      <c r="V101" s="277"/>
      <c r="W101" s="277"/>
      <c r="X101" s="367">
        <f>U101/U104</f>
        <v>1.6393442622950821E-2</v>
      </c>
      <c r="Y101" s="367"/>
      <c r="Z101" s="367"/>
      <c r="AA101" s="277">
        <f t="shared" si="32"/>
        <v>10</v>
      </c>
      <c r="AB101" s="277"/>
      <c r="AC101" s="277"/>
      <c r="AD101" s="277"/>
      <c r="AE101" s="277"/>
      <c r="AF101" s="277"/>
      <c r="AG101" s="277">
        <v>10</v>
      </c>
      <c r="AH101" s="277"/>
      <c r="AI101" s="277"/>
      <c r="AJ101" s="277"/>
      <c r="AK101" s="277"/>
      <c r="AL101" s="277"/>
      <c r="AM101" s="277"/>
      <c r="AN101" s="277"/>
      <c r="AO101" s="277"/>
      <c r="AP101" s="277"/>
      <c r="AQ101" s="277"/>
      <c r="AR101" s="277"/>
      <c r="AS101" s="277">
        <f>AA101*1.5</f>
        <v>15</v>
      </c>
      <c r="AT101" s="277"/>
      <c r="AU101" s="277"/>
      <c r="AV101" s="314">
        <v>0.5</v>
      </c>
      <c r="AW101" s="314"/>
      <c r="AX101" s="314"/>
      <c r="AY101" s="315"/>
      <c r="AZ101" s="314">
        <v>0.5</v>
      </c>
      <c r="BA101" s="314"/>
      <c r="BB101" s="314"/>
      <c r="BC101" s="315"/>
      <c r="BD101" s="274">
        <v>1</v>
      </c>
      <c r="BE101" s="274"/>
      <c r="BF101" s="300"/>
      <c r="BG101" s="89"/>
      <c r="BH101" s="89"/>
      <c r="BI101" s="89"/>
    </row>
    <row r="102" spans="1:61" s="8" customFormat="1" ht="18.75" customHeight="1" thickBot="1" x14ac:dyDescent="0.3">
      <c r="A102" s="197">
        <v>5</v>
      </c>
      <c r="B102" s="198" t="s">
        <v>181</v>
      </c>
      <c r="C102" s="378" t="s">
        <v>272</v>
      </c>
      <c r="D102" s="379"/>
      <c r="E102" s="379"/>
      <c r="F102" s="379"/>
      <c r="G102" s="379"/>
      <c r="H102" s="379"/>
      <c r="I102" s="379"/>
      <c r="J102" s="379"/>
      <c r="K102" s="379"/>
      <c r="L102" s="379"/>
      <c r="M102" s="379"/>
      <c r="N102" s="379"/>
      <c r="O102" s="379"/>
      <c r="P102" s="379"/>
      <c r="Q102" s="379"/>
      <c r="R102" s="379"/>
      <c r="S102" s="379"/>
      <c r="T102" s="380"/>
      <c r="U102" s="341">
        <f t="shared" si="31"/>
        <v>50</v>
      </c>
      <c r="V102" s="341"/>
      <c r="W102" s="341"/>
      <c r="X102" s="409">
        <f>U102/U104</f>
        <v>3.2786885245901641E-2</v>
      </c>
      <c r="Y102" s="409"/>
      <c r="Z102" s="409"/>
      <c r="AA102" s="341">
        <f t="shared" si="32"/>
        <v>20</v>
      </c>
      <c r="AB102" s="341"/>
      <c r="AC102" s="341"/>
      <c r="AD102" s="341"/>
      <c r="AE102" s="341"/>
      <c r="AF102" s="341"/>
      <c r="AG102" s="341">
        <v>20</v>
      </c>
      <c r="AH102" s="341"/>
      <c r="AI102" s="341"/>
      <c r="AJ102" s="341"/>
      <c r="AK102" s="341"/>
      <c r="AL102" s="341"/>
      <c r="AM102" s="341"/>
      <c r="AN102" s="341"/>
      <c r="AO102" s="341"/>
      <c r="AP102" s="341"/>
      <c r="AQ102" s="341"/>
      <c r="AR102" s="341"/>
      <c r="AS102" s="341">
        <v>30</v>
      </c>
      <c r="AT102" s="341"/>
      <c r="AU102" s="341"/>
      <c r="AV102" s="500"/>
      <c r="AW102" s="501"/>
      <c r="AX102" s="501"/>
      <c r="AY102" s="502"/>
      <c r="AZ102" s="500" t="s">
        <v>157</v>
      </c>
      <c r="BA102" s="501"/>
      <c r="BB102" s="501"/>
      <c r="BC102" s="502"/>
      <c r="BD102" s="332"/>
      <c r="BE102" s="333"/>
      <c r="BF102" s="540"/>
    </row>
    <row r="103" spans="1:61" s="8" customFormat="1" ht="31.5" customHeight="1" thickBot="1" x14ac:dyDescent="0.3">
      <c r="A103" s="190"/>
      <c r="B103" s="156"/>
      <c r="C103" s="377" t="s">
        <v>251</v>
      </c>
      <c r="D103" s="248"/>
      <c r="E103" s="248"/>
      <c r="F103" s="248"/>
      <c r="G103" s="248"/>
      <c r="H103" s="248"/>
      <c r="I103" s="248"/>
      <c r="J103" s="248"/>
      <c r="K103" s="248"/>
      <c r="L103" s="248"/>
      <c r="M103" s="248"/>
      <c r="N103" s="248"/>
      <c r="O103" s="248"/>
      <c r="P103" s="248"/>
      <c r="Q103" s="248"/>
      <c r="R103" s="248"/>
      <c r="S103" s="248"/>
      <c r="T103" s="248"/>
      <c r="U103" s="374">
        <f t="shared" si="31"/>
        <v>25</v>
      </c>
      <c r="V103" s="375"/>
      <c r="W103" s="376"/>
      <c r="X103" s="381">
        <f>U103/U104</f>
        <v>1.6393442622950821E-2</v>
      </c>
      <c r="Y103" s="381"/>
      <c r="Z103" s="381"/>
      <c r="AA103" s="382">
        <f t="shared" si="32"/>
        <v>10</v>
      </c>
      <c r="AB103" s="383"/>
      <c r="AC103" s="384"/>
      <c r="AD103" s="382">
        <v>5</v>
      </c>
      <c r="AE103" s="383"/>
      <c r="AF103" s="384"/>
      <c r="AG103" s="382">
        <v>5</v>
      </c>
      <c r="AH103" s="383"/>
      <c r="AI103" s="384"/>
      <c r="AJ103" s="382"/>
      <c r="AK103" s="383"/>
      <c r="AL103" s="384"/>
      <c r="AM103" s="382"/>
      <c r="AN103" s="383"/>
      <c r="AO103" s="384"/>
      <c r="AP103" s="382"/>
      <c r="AQ103" s="383"/>
      <c r="AR103" s="384"/>
      <c r="AS103" s="382">
        <v>15</v>
      </c>
      <c r="AT103" s="383"/>
      <c r="AU103" s="383"/>
      <c r="AV103" s="396">
        <v>0.5</v>
      </c>
      <c r="AW103" s="310"/>
      <c r="AX103" s="310"/>
      <c r="AY103" s="331"/>
      <c r="AZ103" s="316">
        <v>0.5</v>
      </c>
      <c r="BA103" s="310"/>
      <c r="BB103" s="310"/>
      <c r="BC103" s="331"/>
      <c r="BD103" s="316">
        <v>1</v>
      </c>
      <c r="BE103" s="310"/>
      <c r="BF103" s="311"/>
    </row>
    <row r="104" spans="1:61" s="89" customFormat="1" ht="15.95" customHeight="1" thickBot="1" x14ac:dyDescent="0.25">
      <c r="A104" s="59"/>
      <c r="B104" s="199"/>
      <c r="C104" s="316" t="s">
        <v>273</v>
      </c>
      <c r="D104" s="310"/>
      <c r="E104" s="310"/>
      <c r="F104" s="310"/>
      <c r="G104" s="310"/>
      <c r="H104" s="310"/>
      <c r="I104" s="310"/>
      <c r="J104" s="310"/>
      <c r="K104" s="310"/>
      <c r="L104" s="310"/>
      <c r="M104" s="310"/>
      <c r="N104" s="310"/>
      <c r="O104" s="310"/>
      <c r="P104" s="310"/>
      <c r="Q104" s="310"/>
      <c r="R104" s="310"/>
      <c r="S104" s="310"/>
      <c r="T104" s="331"/>
      <c r="U104" s="301">
        <f t="shared" si="31"/>
        <v>1525</v>
      </c>
      <c r="V104" s="301"/>
      <c r="W104" s="301"/>
      <c r="X104" s="401">
        <f>X85+X103</f>
        <v>0.99999999999999989</v>
      </c>
      <c r="Y104" s="401"/>
      <c r="Z104" s="401"/>
      <c r="AA104" s="301">
        <f>AA85+AA98</f>
        <v>610</v>
      </c>
      <c r="AB104" s="301"/>
      <c r="AC104" s="301"/>
      <c r="AD104" s="301">
        <f>AD85+AD98+AD99+AD100+AD101</f>
        <v>225</v>
      </c>
      <c r="AE104" s="301"/>
      <c r="AF104" s="301"/>
      <c r="AG104" s="301">
        <f>AG85+AG99</f>
        <v>50</v>
      </c>
      <c r="AH104" s="301"/>
      <c r="AI104" s="301"/>
      <c r="AJ104" s="301">
        <f>AJ85+AJ98+AJ99+AJ100+AJ101</f>
        <v>0</v>
      </c>
      <c r="AK104" s="301"/>
      <c r="AL104" s="301"/>
      <c r="AM104" s="301">
        <f>AM85+AM98+AM99+AM100+AM101</f>
        <v>275</v>
      </c>
      <c r="AN104" s="301"/>
      <c r="AO104" s="301"/>
      <c r="AP104" s="301">
        <f>AP85+AP98+AP99+AP100+AP101</f>
        <v>60</v>
      </c>
      <c r="AQ104" s="301"/>
      <c r="AR104" s="301"/>
      <c r="AS104" s="301">
        <f>AS85+AS98</f>
        <v>915</v>
      </c>
      <c r="AT104" s="301"/>
      <c r="AU104" s="301"/>
      <c r="AV104" s="393">
        <f>AV85+AV98</f>
        <v>30.5</v>
      </c>
      <c r="AW104" s="394"/>
      <c r="AX104" s="394"/>
      <c r="AY104" s="395"/>
      <c r="AZ104" s="393">
        <f>AZ85+AZ98</f>
        <v>30.5</v>
      </c>
      <c r="BA104" s="394"/>
      <c r="BB104" s="394"/>
      <c r="BC104" s="395"/>
      <c r="BD104" s="309">
        <f>AV104+AZ104</f>
        <v>61</v>
      </c>
      <c r="BE104" s="310"/>
      <c r="BF104" s="311"/>
    </row>
    <row r="105" spans="1:61" s="9" customFormat="1" ht="15.95" customHeight="1" x14ac:dyDescent="0.25">
      <c r="A105" s="128"/>
      <c r="B105" s="50"/>
      <c r="C105" s="371" t="s">
        <v>274</v>
      </c>
      <c r="D105" s="372"/>
      <c r="E105" s="372"/>
      <c r="F105" s="372"/>
      <c r="G105" s="372"/>
      <c r="H105" s="372"/>
      <c r="I105" s="372"/>
      <c r="J105" s="372"/>
      <c r="K105" s="372"/>
      <c r="L105" s="372"/>
      <c r="M105" s="372"/>
      <c r="N105" s="372"/>
      <c r="O105" s="372"/>
      <c r="P105" s="372"/>
      <c r="Q105" s="372"/>
      <c r="R105" s="372"/>
      <c r="S105" s="372"/>
      <c r="T105" s="372"/>
      <c r="U105" s="372"/>
      <c r="V105" s="372"/>
      <c r="W105" s="372"/>
      <c r="X105" s="372"/>
      <c r="Y105" s="372"/>
      <c r="Z105" s="372"/>
      <c r="AA105" s="372"/>
      <c r="AB105" s="372"/>
      <c r="AC105" s="372"/>
      <c r="AD105" s="372"/>
      <c r="AE105" s="372"/>
      <c r="AF105" s="372"/>
      <c r="AG105" s="372"/>
      <c r="AH105" s="372"/>
      <c r="AI105" s="372"/>
      <c r="AJ105" s="372"/>
      <c r="AK105" s="372"/>
      <c r="AL105" s="372"/>
      <c r="AM105" s="372"/>
      <c r="AN105" s="372"/>
      <c r="AO105" s="372"/>
      <c r="AP105" s="372"/>
      <c r="AQ105" s="372"/>
      <c r="AR105" s="372"/>
      <c r="AS105" s="372"/>
      <c r="AT105" s="372"/>
      <c r="AU105" s="372"/>
      <c r="AV105" s="372"/>
      <c r="AW105" s="372"/>
      <c r="AX105" s="372"/>
      <c r="AY105" s="372"/>
      <c r="AZ105" s="372"/>
      <c r="BA105" s="372"/>
      <c r="BB105" s="372"/>
      <c r="BC105" s="372"/>
      <c r="BD105" s="167"/>
      <c r="BE105" s="167"/>
      <c r="BF105" s="167"/>
    </row>
    <row r="106" spans="1:61" s="89" customFormat="1" ht="11.25" customHeight="1" x14ac:dyDescent="0.2">
      <c r="A106" s="50"/>
      <c r="B106" s="50"/>
      <c r="C106" s="167"/>
      <c r="D106" s="167"/>
      <c r="E106" s="167"/>
      <c r="F106" s="167"/>
      <c r="G106" s="167"/>
      <c r="H106" s="167"/>
      <c r="I106" s="167"/>
      <c r="J106" s="167"/>
      <c r="K106" s="167"/>
      <c r="L106" s="167"/>
      <c r="M106" s="167"/>
      <c r="N106" s="167"/>
      <c r="O106" s="167"/>
      <c r="P106" s="167"/>
      <c r="Q106" s="167"/>
      <c r="R106" s="167"/>
      <c r="S106" s="167"/>
      <c r="T106" s="167"/>
      <c r="U106" s="167"/>
      <c r="V106" s="167"/>
      <c r="W106" s="167"/>
      <c r="X106" s="167"/>
      <c r="Y106" s="43"/>
      <c r="Z106" s="43"/>
      <c r="AA106" s="167"/>
      <c r="AB106" s="167"/>
      <c r="AC106" s="167"/>
      <c r="AD106" s="167"/>
      <c r="AE106" s="167"/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55"/>
      <c r="AW106" s="155"/>
      <c r="AX106" s="155"/>
      <c r="AY106" s="155"/>
      <c r="AZ106" s="155"/>
      <c r="BA106" s="155"/>
      <c r="BB106" s="155"/>
      <c r="BC106" s="155"/>
      <c r="BD106" s="167"/>
      <c r="BE106" s="167"/>
      <c r="BF106" s="167"/>
    </row>
    <row r="107" spans="1:61" s="89" customFormat="1" ht="15.95" customHeight="1" thickBot="1" x14ac:dyDescent="0.3">
      <c r="A107" s="8"/>
      <c r="B107" s="8"/>
      <c r="C107" s="509"/>
      <c r="D107" s="509"/>
      <c r="E107" s="509"/>
      <c r="F107" s="509"/>
      <c r="G107" s="509"/>
      <c r="H107" s="509"/>
      <c r="I107" s="509"/>
      <c r="J107" s="509"/>
      <c r="K107" s="509"/>
      <c r="L107" s="509"/>
      <c r="M107" s="509"/>
      <c r="N107" s="509"/>
      <c r="O107" s="509"/>
      <c r="P107" s="509"/>
      <c r="Q107" s="509"/>
      <c r="R107" s="509"/>
      <c r="S107" s="509"/>
      <c r="T107" s="509"/>
      <c r="U107" s="509"/>
      <c r="V107" s="509"/>
      <c r="W107" s="509"/>
      <c r="X107" s="509"/>
      <c r="Y107" s="509"/>
      <c r="Z107" s="509"/>
      <c r="AA107" s="509"/>
      <c r="AB107" s="509"/>
      <c r="AC107" s="509"/>
      <c r="AD107" s="509"/>
      <c r="AE107" s="509"/>
      <c r="AF107" s="509"/>
      <c r="AG107" s="509"/>
      <c r="AH107" s="509"/>
      <c r="AI107" s="509"/>
      <c r="AJ107" s="509"/>
      <c r="AK107" s="509"/>
      <c r="AL107" s="509"/>
      <c r="AM107" s="509"/>
      <c r="AN107" s="509"/>
      <c r="AO107" s="509"/>
      <c r="AP107" s="509"/>
      <c r="AQ107" s="509"/>
      <c r="AR107" s="509"/>
      <c r="AS107" s="509"/>
      <c r="AT107" s="509"/>
      <c r="AU107" s="509"/>
      <c r="AV107" s="509"/>
      <c r="AW107" s="509"/>
      <c r="AX107" s="509"/>
      <c r="AY107" s="509"/>
      <c r="AZ107" s="509"/>
      <c r="BA107" s="509"/>
      <c r="BB107" s="509"/>
      <c r="BC107" s="509"/>
      <c r="BD107" s="509"/>
      <c r="BE107" s="509"/>
      <c r="BF107" s="509"/>
    </row>
    <row r="108" spans="1:61" s="89" customFormat="1" ht="15.95" customHeight="1" thickBot="1" x14ac:dyDescent="0.3">
      <c r="A108" s="8"/>
      <c r="B108" s="8"/>
      <c r="C108" s="302" t="s">
        <v>298</v>
      </c>
      <c r="D108" s="302"/>
      <c r="E108" s="302"/>
      <c r="F108" s="302"/>
      <c r="G108" s="302"/>
      <c r="H108" s="302"/>
      <c r="I108" s="302"/>
      <c r="J108" s="302"/>
      <c r="K108" s="302"/>
      <c r="L108" s="302"/>
      <c r="M108" s="302"/>
      <c r="N108" s="302"/>
      <c r="O108" s="302"/>
      <c r="P108" s="302"/>
      <c r="Q108" s="302"/>
      <c r="R108" s="302"/>
      <c r="S108" s="302"/>
      <c r="T108" s="302"/>
      <c r="U108" s="302"/>
      <c r="V108" s="302"/>
      <c r="W108" s="302"/>
      <c r="X108" s="302"/>
      <c r="Y108" s="302"/>
      <c r="Z108" s="302"/>
      <c r="AA108" s="302"/>
      <c r="AB108" s="302"/>
      <c r="AC108" s="302"/>
      <c r="AD108" s="302"/>
      <c r="AE108" s="302"/>
      <c r="AF108" s="302"/>
      <c r="AG108" s="302"/>
      <c r="AH108" s="302"/>
      <c r="AI108" s="302"/>
      <c r="AJ108" s="302"/>
      <c r="AK108" s="302"/>
      <c r="AL108" s="302"/>
      <c r="AM108" s="302"/>
      <c r="AN108" s="302"/>
      <c r="AO108" s="302"/>
      <c r="AP108" s="302"/>
      <c r="AQ108" s="302"/>
      <c r="AR108" s="302"/>
      <c r="AS108" s="302"/>
      <c r="AT108" s="302"/>
      <c r="AU108" s="302"/>
      <c r="AV108" s="302"/>
      <c r="AW108" s="302"/>
      <c r="AX108" s="302"/>
      <c r="AY108" s="302"/>
      <c r="AZ108" s="302"/>
      <c r="BA108" s="302"/>
      <c r="BB108" s="302"/>
      <c r="BC108" s="302"/>
      <c r="BD108" s="302"/>
      <c r="BE108" s="302"/>
      <c r="BF108" s="302"/>
    </row>
    <row r="109" spans="1:61" s="89" customFormat="1" ht="15.95" customHeight="1" x14ac:dyDescent="0.2">
      <c r="A109" s="244" t="s">
        <v>1</v>
      </c>
      <c r="B109" s="246" t="s">
        <v>213</v>
      </c>
      <c r="C109" s="249" t="s">
        <v>214</v>
      </c>
      <c r="D109" s="249"/>
      <c r="E109" s="249"/>
      <c r="F109" s="249"/>
      <c r="G109" s="249"/>
      <c r="H109" s="249"/>
      <c r="I109" s="249"/>
      <c r="J109" s="249"/>
      <c r="K109" s="249"/>
      <c r="L109" s="249"/>
      <c r="M109" s="249"/>
      <c r="N109" s="249"/>
      <c r="O109" s="249"/>
      <c r="P109" s="249"/>
      <c r="Q109" s="249"/>
      <c r="R109" s="249"/>
      <c r="S109" s="249"/>
      <c r="T109" s="249"/>
      <c r="U109" s="252" t="s">
        <v>216</v>
      </c>
      <c r="V109" s="252"/>
      <c r="W109" s="252"/>
      <c r="X109" s="252"/>
      <c r="Y109" s="252"/>
      <c r="Z109" s="252"/>
      <c r="AA109" s="252"/>
      <c r="AB109" s="252"/>
      <c r="AC109" s="252"/>
      <c r="AD109" s="252"/>
      <c r="AE109" s="252"/>
      <c r="AF109" s="252"/>
      <c r="AG109" s="252"/>
      <c r="AH109" s="252"/>
      <c r="AI109" s="252"/>
      <c r="AJ109" s="252"/>
      <c r="AK109" s="252"/>
      <c r="AL109" s="252"/>
      <c r="AM109" s="252"/>
      <c r="AN109" s="252"/>
      <c r="AO109" s="252"/>
      <c r="AP109" s="252"/>
      <c r="AQ109" s="252"/>
      <c r="AR109" s="252"/>
      <c r="AS109" s="252"/>
      <c r="AT109" s="252"/>
      <c r="AU109" s="253"/>
      <c r="AV109" s="254" t="s">
        <v>218</v>
      </c>
      <c r="AW109" s="252"/>
      <c r="AX109" s="252"/>
      <c r="AY109" s="252"/>
      <c r="AZ109" s="252"/>
      <c r="BA109" s="252"/>
      <c r="BB109" s="252"/>
      <c r="BC109" s="255"/>
      <c r="BD109" s="256" t="s">
        <v>219</v>
      </c>
      <c r="BE109" s="257"/>
      <c r="BF109" s="258"/>
      <c r="BG109" s="19"/>
      <c r="BH109" s="19"/>
      <c r="BI109" s="19"/>
    </row>
    <row r="110" spans="1:61" s="19" customFormat="1" ht="15.95" customHeight="1" x14ac:dyDescent="0.25">
      <c r="A110" s="245"/>
      <c r="B110" s="247"/>
      <c r="C110" s="250"/>
      <c r="D110" s="250"/>
      <c r="E110" s="250"/>
      <c r="F110" s="250"/>
      <c r="G110" s="250"/>
      <c r="H110" s="250"/>
      <c r="I110" s="250"/>
      <c r="J110" s="250"/>
      <c r="K110" s="250"/>
      <c r="L110" s="250"/>
      <c r="M110" s="250"/>
      <c r="N110" s="250"/>
      <c r="O110" s="250"/>
      <c r="P110" s="250"/>
      <c r="Q110" s="250"/>
      <c r="R110" s="250"/>
      <c r="S110" s="250"/>
      <c r="T110" s="250"/>
      <c r="U110" s="265" t="s">
        <v>215</v>
      </c>
      <c r="V110" s="266"/>
      <c r="W110" s="266"/>
      <c r="X110" s="266"/>
      <c r="Y110" s="266"/>
      <c r="Z110" s="267"/>
      <c r="AA110" s="274" t="s">
        <v>217</v>
      </c>
      <c r="AB110" s="274"/>
      <c r="AC110" s="274"/>
      <c r="AD110" s="274"/>
      <c r="AE110" s="274"/>
      <c r="AF110" s="274"/>
      <c r="AG110" s="274"/>
      <c r="AH110" s="274"/>
      <c r="AI110" s="274"/>
      <c r="AJ110" s="274"/>
      <c r="AK110" s="274"/>
      <c r="AL110" s="274"/>
      <c r="AM110" s="274"/>
      <c r="AN110" s="274"/>
      <c r="AO110" s="274"/>
      <c r="AP110" s="274"/>
      <c r="AQ110" s="274"/>
      <c r="AR110" s="274"/>
      <c r="AS110" s="274"/>
      <c r="AT110" s="274"/>
      <c r="AU110" s="275"/>
      <c r="AV110" s="276">
        <v>1</v>
      </c>
      <c r="AW110" s="277"/>
      <c r="AX110" s="277"/>
      <c r="AY110" s="277"/>
      <c r="AZ110" s="277">
        <v>2</v>
      </c>
      <c r="BA110" s="277"/>
      <c r="BB110" s="277"/>
      <c r="BC110" s="278"/>
      <c r="BD110" s="259"/>
      <c r="BE110" s="260"/>
      <c r="BF110" s="261"/>
      <c r="BG110" s="11"/>
      <c r="BH110" s="11"/>
      <c r="BI110" s="11"/>
    </row>
    <row r="111" spans="1:61" s="11" customFormat="1" ht="15.95" customHeight="1" x14ac:dyDescent="0.25">
      <c r="A111" s="245"/>
      <c r="B111" s="247"/>
      <c r="C111" s="250"/>
      <c r="D111" s="250"/>
      <c r="E111" s="250"/>
      <c r="F111" s="250"/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250"/>
      <c r="R111" s="250"/>
      <c r="S111" s="250"/>
      <c r="T111" s="250"/>
      <c r="U111" s="268"/>
      <c r="V111" s="269"/>
      <c r="W111" s="269"/>
      <c r="X111" s="269"/>
      <c r="Y111" s="269"/>
      <c r="Z111" s="270"/>
      <c r="AA111" s="279" t="s">
        <v>204</v>
      </c>
      <c r="AB111" s="279"/>
      <c r="AC111" s="279"/>
      <c r="AD111" s="279" t="s">
        <v>222</v>
      </c>
      <c r="AE111" s="279"/>
      <c r="AF111" s="279"/>
      <c r="AG111" s="281" t="s">
        <v>231</v>
      </c>
      <c r="AH111" s="281"/>
      <c r="AI111" s="281"/>
      <c r="AJ111" s="281" t="s">
        <v>230</v>
      </c>
      <c r="AK111" s="281"/>
      <c r="AL111" s="281"/>
      <c r="AM111" s="279" t="s">
        <v>232</v>
      </c>
      <c r="AN111" s="279"/>
      <c r="AO111" s="279"/>
      <c r="AP111" s="281" t="s">
        <v>233</v>
      </c>
      <c r="AQ111" s="281"/>
      <c r="AR111" s="281"/>
      <c r="AS111" s="281" t="s">
        <v>234</v>
      </c>
      <c r="AT111" s="281"/>
      <c r="AU111" s="283"/>
      <c r="AV111" s="285" t="s">
        <v>235</v>
      </c>
      <c r="AW111" s="286"/>
      <c r="AX111" s="286"/>
      <c r="AY111" s="287"/>
      <c r="AZ111" s="294" t="s">
        <v>236</v>
      </c>
      <c r="BA111" s="286"/>
      <c r="BB111" s="286"/>
      <c r="BC111" s="295"/>
      <c r="BD111" s="259"/>
      <c r="BE111" s="260"/>
      <c r="BF111" s="261"/>
      <c r="BG111" s="19"/>
      <c r="BH111" s="19"/>
      <c r="BI111" s="19"/>
    </row>
    <row r="112" spans="1:61" s="19" customFormat="1" ht="15.95" customHeight="1" x14ac:dyDescent="0.2">
      <c r="A112" s="245"/>
      <c r="B112" s="247"/>
      <c r="C112" s="251"/>
      <c r="D112" s="251"/>
      <c r="E112" s="251"/>
      <c r="F112" s="251"/>
      <c r="G112" s="251"/>
      <c r="H112" s="251"/>
      <c r="I112" s="251"/>
      <c r="J112" s="251"/>
      <c r="K112" s="251"/>
      <c r="L112" s="251"/>
      <c r="M112" s="251"/>
      <c r="N112" s="251"/>
      <c r="O112" s="251"/>
      <c r="P112" s="251"/>
      <c r="Q112" s="251"/>
      <c r="R112" s="251"/>
      <c r="S112" s="251"/>
      <c r="T112" s="251"/>
      <c r="U112" s="268"/>
      <c r="V112" s="269"/>
      <c r="W112" s="269"/>
      <c r="X112" s="269"/>
      <c r="Y112" s="269"/>
      <c r="Z112" s="270"/>
      <c r="AA112" s="280"/>
      <c r="AB112" s="280"/>
      <c r="AC112" s="280"/>
      <c r="AD112" s="280"/>
      <c r="AE112" s="280"/>
      <c r="AF112" s="280"/>
      <c r="AG112" s="282"/>
      <c r="AH112" s="282"/>
      <c r="AI112" s="282"/>
      <c r="AJ112" s="282"/>
      <c r="AK112" s="282"/>
      <c r="AL112" s="282"/>
      <c r="AM112" s="280"/>
      <c r="AN112" s="280"/>
      <c r="AO112" s="280"/>
      <c r="AP112" s="282"/>
      <c r="AQ112" s="282"/>
      <c r="AR112" s="282"/>
      <c r="AS112" s="282"/>
      <c r="AT112" s="282"/>
      <c r="AU112" s="284"/>
      <c r="AV112" s="288"/>
      <c r="AW112" s="289"/>
      <c r="AX112" s="289"/>
      <c r="AY112" s="290"/>
      <c r="AZ112" s="296"/>
      <c r="BA112" s="289"/>
      <c r="BB112" s="289"/>
      <c r="BC112" s="297"/>
      <c r="BD112" s="262"/>
      <c r="BE112" s="263"/>
      <c r="BF112" s="264"/>
      <c r="BG112" s="89"/>
      <c r="BH112" s="89"/>
      <c r="BI112" s="89"/>
    </row>
    <row r="113" spans="1:61" s="89" customFormat="1" ht="15.95" customHeight="1" x14ac:dyDescent="0.2">
      <c r="A113" s="245"/>
      <c r="B113" s="247"/>
      <c r="C113" s="251"/>
      <c r="D113" s="251"/>
      <c r="E113" s="251"/>
      <c r="F113" s="251"/>
      <c r="G113" s="251"/>
      <c r="H113" s="251"/>
      <c r="I113" s="251"/>
      <c r="J113" s="251"/>
      <c r="K113" s="251"/>
      <c r="L113" s="251"/>
      <c r="M113" s="251"/>
      <c r="N113" s="251"/>
      <c r="O113" s="251"/>
      <c r="P113" s="251"/>
      <c r="Q113" s="251"/>
      <c r="R113" s="251"/>
      <c r="S113" s="251"/>
      <c r="T113" s="251"/>
      <c r="U113" s="268"/>
      <c r="V113" s="269"/>
      <c r="W113" s="269"/>
      <c r="X113" s="269"/>
      <c r="Y113" s="269"/>
      <c r="Z113" s="270"/>
      <c r="AA113" s="280"/>
      <c r="AB113" s="280"/>
      <c r="AC113" s="280"/>
      <c r="AD113" s="280"/>
      <c r="AE113" s="280"/>
      <c r="AF113" s="280"/>
      <c r="AG113" s="282"/>
      <c r="AH113" s="282"/>
      <c r="AI113" s="282"/>
      <c r="AJ113" s="282"/>
      <c r="AK113" s="282"/>
      <c r="AL113" s="282"/>
      <c r="AM113" s="280"/>
      <c r="AN113" s="280"/>
      <c r="AO113" s="280"/>
      <c r="AP113" s="282"/>
      <c r="AQ113" s="282"/>
      <c r="AR113" s="282"/>
      <c r="AS113" s="282"/>
      <c r="AT113" s="282"/>
      <c r="AU113" s="284"/>
      <c r="AV113" s="288"/>
      <c r="AW113" s="289"/>
      <c r="AX113" s="289"/>
      <c r="AY113" s="290"/>
      <c r="AZ113" s="296"/>
      <c r="BA113" s="289"/>
      <c r="BB113" s="289"/>
      <c r="BC113" s="297"/>
      <c r="BD113" s="262"/>
      <c r="BE113" s="263"/>
      <c r="BF113" s="264"/>
    </row>
    <row r="114" spans="1:61" s="89" customFormat="1" ht="21" customHeight="1" x14ac:dyDescent="0.2">
      <c r="A114" s="245"/>
      <c r="B114" s="247"/>
      <c r="C114" s="251"/>
      <c r="D114" s="251"/>
      <c r="E114" s="251"/>
      <c r="F114" s="251"/>
      <c r="G114" s="251"/>
      <c r="H114" s="251"/>
      <c r="I114" s="251"/>
      <c r="J114" s="251"/>
      <c r="K114" s="251"/>
      <c r="L114" s="251"/>
      <c r="M114" s="251"/>
      <c r="N114" s="251"/>
      <c r="O114" s="251"/>
      <c r="P114" s="251"/>
      <c r="Q114" s="251"/>
      <c r="R114" s="251"/>
      <c r="S114" s="251"/>
      <c r="T114" s="251"/>
      <c r="U114" s="271"/>
      <c r="V114" s="272"/>
      <c r="W114" s="272"/>
      <c r="X114" s="272"/>
      <c r="Y114" s="272"/>
      <c r="Z114" s="273"/>
      <c r="AA114" s="280"/>
      <c r="AB114" s="280"/>
      <c r="AC114" s="280"/>
      <c r="AD114" s="280"/>
      <c r="AE114" s="280"/>
      <c r="AF114" s="280"/>
      <c r="AG114" s="282"/>
      <c r="AH114" s="282"/>
      <c r="AI114" s="282"/>
      <c r="AJ114" s="282"/>
      <c r="AK114" s="282"/>
      <c r="AL114" s="282"/>
      <c r="AM114" s="280"/>
      <c r="AN114" s="280"/>
      <c r="AO114" s="280"/>
      <c r="AP114" s="282"/>
      <c r="AQ114" s="282"/>
      <c r="AR114" s="282"/>
      <c r="AS114" s="282"/>
      <c r="AT114" s="282"/>
      <c r="AU114" s="284"/>
      <c r="AV114" s="291"/>
      <c r="AW114" s="292"/>
      <c r="AX114" s="292"/>
      <c r="AY114" s="293"/>
      <c r="AZ114" s="298"/>
      <c r="BA114" s="292"/>
      <c r="BB114" s="292"/>
      <c r="BC114" s="299"/>
      <c r="BD114" s="262"/>
      <c r="BE114" s="263"/>
      <c r="BF114" s="264"/>
    </row>
    <row r="115" spans="1:61" s="89" customFormat="1" ht="16.5" thickBot="1" x14ac:dyDescent="0.25">
      <c r="A115" s="245"/>
      <c r="B115" s="248"/>
      <c r="C115" s="251"/>
      <c r="D115" s="251"/>
      <c r="E115" s="251"/>
      <c r="F115" s="251"/>
      <c r="G115" s="251"/>
      <c r="H115" s="251"/>
      <c r="I115" s="251"/>
      <c r="J115" s="251"/>
      <c r="K115" s="251"/>
      <c r="L115" s="251"/>
      <c r="M115" s="251"/>
      <c r="N115" s="251"/>
      <c r="O115" s="251"/>
      <c r="P115" s="251"/>
      <c r="Q115" s="251"/>
      <c r="R115" s="251"/>
      <c r="S115" s="251"/>
      <c r="T115" s="251"/>
      <c r="U115" s="404" t="s">
        <v>221</v>
      </c>
      <c r="V115" s="404"/>
      <c r="W115" s="404"/>
      <c r="X115" s="404" t="s">
        <v>2</v>
      </c>
      <c r="Y115" s="404"/>
      <c r="Z115" s="404"/>
      <c r="AA115" s="280"/>
      <c r="AB115" s="280"/>
      <c r="AC115" s="280"/>
      <c r="AD115" s="280"/>
      <c r="AE115" s="280"/>
      <c r="AF115" s="280"/>
      <c r="AG115" s="282"/>
      <c r="AH115" s="282"/>
      <c r="AI115" s="282"/>
      <c r="AJ115" s="282"/>
      <c r="AK115" s="282"/>
      <c r="AL115" s="282"/>
      <c r="AM115" s="280"/>
      <c r="AN115" s="280"/>
      <c r="AO115" s="280"/>
      <c r="AP115" s="282"/>
      <c r="AQ115" s="282"/>
      <c r="AR115" s="282"/>
      <c r="AS115" s="282"/>
      <c r="AT115" s="282"/>
      <c r="AU115" s="284"/>
      <c r="AV115" s="340" t="s">
        <v>237</v>
      </c>
      <c r="AW115" s="341"/>
      <c r="AX115" s="341"/>
      <c r="AY115" s="341"/>
      <c r="AZ115" s="341"/>
      <c r="BA115" s="341"/>
      <c r="BB115" s="341"/>
      <c r="BC115" s="342"/>
      <c r="BD115" s="262"/>
      <c r="BE115" s="263"/>
      <c r="BF115" s="264"/>
    </row>
    <row r="116" spans="1:61" s="89" customFormat="1" ht="19.5" customHeight="1" thickBot="1" x14ac:dyDescent="0.25">
      <c r="A116" s="220">
        <v>1</v>
      </c>
      <c r="B116" s="211"/>
      <c r="C116" s="373">
        <v>2</v>
      </c>
      <c r="D116" s="373"/>
      <c r="E116" s="373"/>
      <c r="F116" s="373"/>
      <c r="G116" s="373"/>
      <c r="H116" s="373"/>
      <c r="I116" s="373"/>
      <c r="J116" s="373"/>
      <c r="K116" s="373"/>
      <c r="L116" s="373"/>
      <c r="M116" s="373"/>
      <c r="N116" s="373"/>
      <c r="O116" s="373"/>
      <c r="P116" s="373"/>
      <c r="Q116" s="373"/>
      <c r="R116" s="373"/>
      <c r="S116" s="373"/>
      <c r="T116" s="373"/>
      <c r="U116" s="301">
        <v>3</v>
      </c>
      <c r="V116" s="301"/>
      <c r="W116" s="301"/>
      <c r="X116" s="301">
        <v>4</v>
      </c>
      <c r="Y116" s="301"/>
      <c r="Z116" s="301"/>
      <c r="AA116" s="301">
        <v>5</v>
      </c>
      <c r="AB116" s="301"/>
      <c r="AC116" s="301"/>
      <c r="AD116" s="301">
        <v>6</v>
      </c>
      <c r="AE116" s="301"/>
      <c r="AF116" s="301"/>
      <c r="AG116" s="301">
        <v>7</v>
      </c>
      <c r="AH116" s="301"/>
      <c r="AI116" s="301"/>
      <c r="AJ116" s="301">
        <v>8</v>
      </c>
      <c r="AK116" s="301"/>
      <c r="AL116" s="301"/>
      <c r="AM116" s="301">
        <v>9</v>
      </c>
      <c r="AN116" s="301"/>
      <c r="AO116" s="301"/>
      <c r="AP116" s="301">
        <v>10</v>
      </c>
      <c r="AQ116" s="301"/>
      <c r="AR116" s="301"/>
      <c r="AS116" s="301">
        <v>11</v>
      </c>
      <c r="AT116" s="301"/>
      <c r="AU116" s="301"/>
      <c r="AV116" s="301">
        <v>12</v>
      </c>
      <c r="AW116" s="301"/>
      <c r="AX116" s="301"/>
      <c r="AY116" s="301"/>
      <c r="AZ116" s="301">
        <v>13</v>
      </c>
      <c r="BA116" s="301"/>
      <c r="BB116" s="301"/>
      <c r="BC116" s="301"/>
      <c r="BD116" s="301">
        <v>14</v>
      </c>
      <c r="BE116" s="301"/>
      <c r="BF116" s="312"/>
    </row>
    <row r="117" spans="1:61" s="89" customFormat="1" ht="19.5" customHeight="1" thickBot="1" x14ac:dyDescent="0.25">
      <c r="A117" s="215"/>
      <c r="B117" s="186"/>
      <c r="C117" s="338" t="s">
        <v>220</v>
      </c>
      <c r="D117" s="339"/>
      <c r="E117" s="339"/>
      <c r="F117" s="339"/>
      <c r="G117" s="339"/>
      <c r="H117" s="339"/>
      <c r="I117" s="339"/>
      <c r="J117" s="339"/>
      <c r="K117" s="339"/>
      <c r="L117" s="339"/>
      <c r="M117" s="339"/>
      <c r="N117" s="339"/>
      <c r="O117" s="339"/>
      <c r="P117" s="339"/>
      <c r="Q117" s="339"/>
      <c r="R117" s="339"/>
      <c r="S117" s="339"/>
      <c r="T117" s="339"/>
      <c r="U117" s="247"/>
      <c r="V117" s="247"/>
      <c r="W117" s="247"/>
      <c r="X117" s="247"/>
      <c r="Y117" s="247"/>
      <c r="Z117" s="247"/>
      <c r="AA117" s="247"/>
      <c r="AB117" s="247"/>
      <c r="AC117" s="247"/>
      <c r="AD117" s="247"/>
      <c r="AE117" s="247"/>
      <c r="AF117" s="247"/>
      <c r="AG117" s="247"/>
      <c r="AH117" s="247"/>
      <c r="AI117" s="247"/>
      <c r="AJ117" s="247"/>
      <c r="AK117" s="247"/>
      <c r="AL117" s="247"/>
      <c r="AM117" s="247"/>
      <c r="AN117" s="247"/>
      <c r="AO117" s="247"/>
      <c r="AP117" s="247"/>
      <c r="AQ117" s="247"/>
      <c r="AR117" s="247"/>
      <c r="AS117" s="247"/>
      <c r="AT117" s="247"/>
      <c r="AU117" s="247"/>
      <c r="AV117" s="247"/>
      <c r="AW117" s="247"/>
      <c r="AX117" s="247"/>
      <c r="AY117" s="247"/>
      <c r="AZ117" s="247"/>
      <c r="BA117" s="247"/>
      <c r="BB117" s="247"/>
      <c r="BC117" s="247"/>
      <c r="BD117" s="247"/>
      <c r="BE117" s="247"/>
      <c r="BF117" s="343"/>
    </row>
    <row r="118" spans="1:61" s="89" customFormat="1" ht="19.5" customHeight="1" x14ac:dyDescent="0.2">
      <c r="A118" s="224">
        <v>1</v>
      </c>
      <c r="B118" s="210" t="s">
        <v>276</v>
      </c>
      <c r="C118" s="303" t="s">
        <v>299</v>
      </c>
      <c r="D118" s="303"/>
      <c r="E118" s="303"/>
      <c r="F118" s="303"/>
      <c r="G118" s="303"/>
      <c r="H118" s="303"/>
      <c r="I118" s="303"/>
      <c r="J118" s="303"/>
      <c r="K118" s="303"/>
      <c r="L118" s="303"/>
      <c r="M118" s="303"/>
      <c r="N118" s="303"/>
      <c r="O118" s="303"/>
      <c r="P118" s="303"/>
      <c r="Q118" s="303"/>
      <c r="R118" s="303"/>
      <c r="S118" s="303"/>
      <c r="T118" s="303"/>
      <c r="U118" s="304">
        <f t="shared" ref="U118:U127" si="33">AA118+AS118</f>
        <v>150</v>
      </c>
      <c r="V118" s="304"/>
      <c r="W118" s="304"/>
      <c r="X118" s="305">
        <f>U118/U147</f>
        <v>9.8360655737704916E-2</v>
      </c>
      <c r="Y118" s="305"/>
      <c r="Z118" s="305"/>
      <c r="AA118" s="304">
        <f>AD118+AG118+AJ118+AM118+AP118</f>
        <v>60</v>
      </c>
      <c r="AB118" s="304"/>
      <c r="AC118" s="304"/>
      <c r="AD118" s="304">
        <v>20</v>
      </c>
      <c r="AE118" s="304"/>
      <c r="AF118" s="304"/>
      <c r="AG118" s="304"/>
      <c r="AH118" s="304"/>
      <c r="AI118" s="304"/>
      <c r="AJ118" s="304"/>
      <c r="AK118" s="304"/>
      <c r="AL118" s="304"/>
      <c r="AM118" s="304">
        <v>35</v>
      </c>
      <c r="AN118" s="304"/>
      <c r="AO118" s="304"/>
      <c r="AP118" s="304">
        <v>5</v>
      </c>
      <c r="AQ118" s="304"/>
      <c r="AR118" s="304"/>
      <c r="AS118" s="304">
        <f>AA118*1.5</f>
        <v>90</v>
      </c>
      <c r="AT118" s="304"/>
      <c r="AU118" s="391"/>
      <c r="AV118" s="399">
        <v>6</v>
      </c>
      <c r="AW118" s="400"/>
      <c r="AX118" s="400"/>
      <c r="AY118" s="400"/>
      <c r="AZ118" s="400"/>
      <c r="BA118" s="400"/>
      <c r="BB118" s="400"/>
      <c r="BC118" s="400"/>
      <c r="BD118" s="397">
        <f t="shared" ref="BD118:BD121" si="34">SUM(AV118:BC118)</f>
        <v>6</v>
      </c>
      <c r="BE118" s="397"/>
      <c r="BF118" s="398"/>
    </row>
    <row r="119" spans="1:61" s="89" customFormat="1" ht="19.5" customHeight="1" x14ac:dyDescent="0.2">
      <c r="A119" s="218">
        <v>2</v>
      </c>
      <c r="B119" s="210" t="s">
        <v>277</v>
      </c>
      <c r="C119" s="352" t="s">
        <v>300</v>
      </c>
      <c r="D119" s="352"/>
      <c r="E119" s="352"/>
      <c r="F119" s="352"/>
      <c r="G119" s="352"/>
      <c r="H119" s="352"/>
      <c r="I119" s="352"/>
      <c r="J119" s="352"/>
      <c r="K119" s="352"/>
      <c r="L119" s="352"/>
      <c r="M119" s="352"/>
      <c r="N119" s="352"/>
      <c r="O119" s="352"/>
      <c r="P119" s="352"/>
      <c r="Q119" s="352"/>
      <c r="R119" s="352"/>
      <c r="S119" s="352"/>
      <c r="T119" s="352"/>
      <c r="U119" s="277">
        <f t="shared" si="33"/>
        <v>150</v>
      </c>
      <c r="V119" s="277"/>
      <c r="W119" s="277"/>
      <c r="X119" s="367">
        <f>U119/U147</f>
        <v>9.8360655737704916E-2</v>
      </c>
      <c r="Y119" s="367"/>
      <c r="Z119" s="367"/>
      <c r="AA119" s="277">
        <f t="shared" ref="AA119:AA127" si="35">AD119+AG119+AJ119+AM119+AP119</f>
        <v>60</v>
      </c>
      <c r="AB119" s="277"/>
      <c r="AC119" s="277"/>
      <c r="AD119" s="277">
        <v>20</v>
      </c>
      <c r="AE119" s="277"/>
      <c r="AF119" s="277"/>
      <c r="AG119" s="277"/>
      <c r="AH119" s="277"/>
      <c r="AI119" s="277"/>
      <c r="AJ119" s="277"/>
      <c r="AK119" s="277"/>
      <c r="AL119" s="277"/>
      <c r="AM119" s="277">
        <v>35</v>
      </c>
      <c r="AN119" s="277"/>
      <c r="AO119" s="277"/>
      <c r="AP119" s="277">
        <v>5</v>
      </c>
      <c r="AQ119" s="277"/>
      <c r="AR119" s="277"/>
      <c r="AS119" s="277">
        <f>AA119*1.5</f>
        <v>90</v>
      </c>
      <c r="AT119" s="277"/>
      <c r="AU119" s="278"/>
      <c r="AV119" s="402">
        <v>6</v>
      </c>
      <c r="AW119" s="368"/>
      <c r="AX119" s="368"/>
      <c r="AY119" s="368"/>
      <c r="AZ119" s="368"/>
      <c r="BA119" s="368"/>
      <c r="BB119" s="368"/>
      <c r="BC119" s="368"/>
      <c r="BD119" s="365">
        <f t="shared" si="34"/>
        <v>6</v>
      </c>
      <c r="BE119" s="365"/>
      <c r="BF119" s="366"/>
    </row>
    <row r="120" spans="1:61" s="89" customFormat="1" ht="19.5" customHeight="1" x14ac:dyDescent="0.2">
      <c r="A120" s="218">
        <v>3</v>
      </c>
      <c r="B120" s="210" t="s">
        <v>278</v>
      </c>
      <c r="C120" s="352" t="s">
        <v>301</v>
      </c>
      <c r="D120" s="352"/>
      <c r="E120" s="352"/>
      <c r="F120" s="352"/>
      <c r="G120" s="352"/>
      <c r="H120" s="352"/>
      <c r="I120" s="352"/>
      <c r="J120" s="352"/>
      <c r="K120" s="352"/>
      <c r="L120" s="352"/>
      <c r="M120" s="352"/>
      <c r="N120" s="352"/>
      <c r="O120" s="352"/>
      <c r="P120" s="352"/>
      <c r="Q120" s="352"/>
      <c r="R120" s="352"/>
      <c r="S120" s="352"/>
      <c r="T120" s="352"/>
      <c r="U120" s="277">
        <f t="shared" si="33"/>
        <v>150</v>
      </c>
      <c r="V120" s="277"/>
      <c r="W120" s="277"/>
      <c r="X120" s="367">
        <f>U120/U147</f>
        <v>9.8360655737704916E-2</v>
      </c>
      <c r="Y120" s="367"/>
      <c r="Z120" s="367"/>
      <c r="AA120" s="277">
        <f t="shared" si="35"/>
        <v>60</v>
      </c>
      <c r="AB120" s="277"/>
      <c r="AC120" s="277"/>
      <c r="AD120" s="277">
        <v>20</v>
      </c>
      <c r="AE120" s="277"/>
      <c r="AF120" s="277"/>
      <c r="AG120" s="277"/>
      <c r="AH120" s="277"/>
      <c r="AI120" s="277"/>
      <c r="AJ120" s="277"/>
      <c r="AK120" s="277"/>
      <c r="AL120" s="277"/>
      <c r="AM120" s="277">
        <v>35</v>
      </c>
      <c r="AN120" s="277"/>
      <c r="AO120" s="277"/>
      <c r="AP120" s="277">
        <v>5</v>
      </c>
      <c r="AQ120" s="277"/>
      <c r="AR120" s="277"/>
      <c r="AS120" s="277">
        <f t="shared" ref="AS120:AS127" si="36">AA120*1.5</f>
        <v>90</v>
      </c>
      <c r="AT120" s="277"/>
      <c r="AU120" s="278"/>
      <c r="AV120" s="390">
        <v>6</v>
      </c>
      <c r="AW120" s="368"/>
      <c r="AX120" s="368"/>
      <c r="AY120" s="368"/>
      <c r="AZ120" s="368"/>
      <c r="BA120" s="368"/>
      <c r="BB120" s="368"/>
      <c r="BC120" s="368"/>
      <c r="BD120" s="365">
        <f t="shared" si="34"/>
        <v>6</v>
      </c>
      <c r="BE120" s="365"/>
      <c r="BF120" s="366"/>
    </row>
    <row r="121" spans="1:61" s="89" customFormat="1" ht="19.5" customHeight="1" x14ac:dyDescent="0.2">
      <c r="A121" s="218">
        <v>4</v>
      </c>
      <c r="B121" s="210" t="s">
        <v>279</v>
      </c>
      <c r="C121" s="352" t="s">
        <v>302</v>
      </c>
      <c r="D121" s="352"/>
      <c r="E121" s="352"/>
      <c r="F121" s="352"/>
      <c r="G121" s="352"/>
      <c r="H121" s="352"/>
      <c r="I121" s="352"/>
      <c r="J121" s="352"/>
      <c r="K121" s="352"/>
      <c r="L121" s="352"/>
      <c r="M121" s="352"/>
      <c r="N121" s="352"/>
      <c r="O121" s="352"/>
      <c r="P121" s="352"/>
      <c r="Q121" s="352"/>
      <c r="R121" s="352"/>
      <c r="S121" s="352"/>
      <c r="T121" s="352"/>
      <c r="U121" s="277">
        <f t="shared" si="33"/>
        <v>150</v>
      </c>
      <c r="V121" s="277"/>
      <c r="W121" s="277"/>
      <c r="X121" s="367">
        <f>U121/U147</f>
        <v>9.8360655737704916E-2</v>
      </c>
      <c r="Y121" s="367"/>
      <c r="Z121" s="367"/>
      <c r="AA121" s="277">
        <f t="shared" si="35"/>
        <v>60</v>
      </c>
      <c r="AB121" s="277"/>
      <c r="AC121" s="277"/>
      <c r="AD121" s="277">
        <v>20</v>
      </c>
      <c r="AE121" s="277"/>
      <c r="AF121" s="277"/>
      <c r="AG121" s="277"/>
      <c r="AH121" s="277"/>
      <c r="AI121" s="277"/>
      <c r="AJ121" s="277"/>
      <c r="AK121" s="277"/>
      <c r="AL121" s="277"/>
      <c r="AM121" s="277">
        <v>35</v>
      </c>
      <c r="AN121" s="277"/>
      <c r="AO121" s="277"/>
      <c r="AP121" s="277">
        <v>5</v>
      </c>
      <c r="AQ121" s="277"/>
      <c r="AR121" s="277"/>
      <c r="AS121" s="277">
        <f t="shared" si="36"/>
        <v>90</v>
      </c>
      <c r="AT121" s="277"/>
      <c r="AU121" s="278"/>
      <c r="AV121" s="390">
        <v>6</v>
      </c>
      <c r="AW121" s="368"/>
      <c r="AX121" s="368"/>
      <c r="AY121" s="368"/>
      <c r="AZ121" s="368"/>
      <c r="BA121" s="368"/>
      <c r="BB121" s="368"/>
      <c r="BC121" s="368"/>
      <c r="BD121" s="365">
        <f t="shared" si="34"/>
        <v>6</v>
      </c>
      <c r="BE121" s="365"/>
      <c r="BF121" s="366"/>
    </row>
    <row r="122" spans="1:61" s="89" customFormat="1" ht="19.5" customHeight="1" x14ac:dyDescent="0.25">
      <c r="A122" s="218">
        <v>5</v>
      </c>
      <c r="B122" s="210" t="s">
        <v>280</v>
      </c>
      <c r="C122" s="352" t="s">
        <v>303</v>
      </c>
      <c r="D122" s="352"/>
      <c r="E122" s="352"/>
      <c r="F122" s="352"/>
      <c r="G122" s="352"/>
      <c r="H122" s="352"/>
      <c r="I122" s="352"/>
      <c r="J122" s="352"/>
      <c r="K122" s="352"/>
      <c r="L122" s="352"/>
      <c r="M122" s="352"/>
      <c r="N122" s="352"/>
      <c r="O122" s="352"/>
      <c r="P122" s="352"/>
      <c r="Q122" s="352"/>
      <c r="R122" s="352"/>
      <c r="S122" s="352"/>
      <c r="T122" s="352"/>
      <c r="U122" s="277">
        <f t="shared" si="33"/>
        <v>150</v>
      </c>
      <c r="V122" s="277"/>
      <c r="W122" s="277"/>
      <c r="X122" s="367">
        <f>U122/U147</f>
        <v>9.8360655737704916E-2</v>
      </c>
      <c r="Y122" s="367"/>
      <c r="Z122" s="367"/>
      <c r="AA122" s="277">
        <f t="shared" si="35"/>
        <v>60</v>
      </c>
      <c r="AB122" s="277"/>
      <c r="AC122" s="277"/>
      <c r="AD122" s="277">
        <v>20</v>
      </c>
      <c r="AE122" s="277"/>
      <c r="AF122" s="277"/>
      <c r="AG122" s="277"/>
      <c r="AH122" s="277"/>
      <c r="AI122" s="277"/>
      <c r="AJ122" s="277"/>
      <c r="AK122" s="277"/>
      <c r="AL122" s="277"/>
      <c r="AM122" s="277">
        <v>35</v>
      </c>
      <c r="AN122" s="277"/>
      <c r="AO122" s="277"/>
      <c r="AP122" s="277">
        <v>5</v>
      </c>
      <c r="AQ122" s="277"/>
      <c r="AR122" s="277"/>
      <c r="AS122" s="277">
        <f t="shared" si="36"/>
        <v>90</v>
      </c>
      <c r="AT122" s="277"/>
      <c r="AU122" s="278"/>
      <c r="AV122" s="390"/>
      <c r="AW122" s="368"/>
      <c r="AX122" s="368"/>
      <c r="AY122" s="368"/>
      <c r="AZ122" s="368">
        <v>6</v>
      </c>
      <c r="BA122" s="368"/>
      <c r="BB122" s="368"/>
      <c r="BC122" s="368"/>
      <c r="BD122" s="369">
        <f t="shared" ref="BD122:BD124" si="37">AV122+AZ122</f>
        <v>6</v>
      </c>
      <c r="BE122" s="369"/>
      <c r="BF122" s="370"/>
      <c r="BG122" s="9"/>
      <c r="BH122" s="9"/>
      <c r="BI122" s="9"/>
    </row>
    <row r="123" spans="1:61" s="89" customFormat="1" ht="19.5" customHeight="1" x14ac:dyDescent="0.2">
      <c r="A123" s="218">
        <v>6</v>
      </c>
      <c r="B123" s="210" t="s">
        <v>281</v>
      </c>
      <c r="C123" s="448" t="s">
        <v>304</v>
      </c>
      <c r="D123" s="448"/>
      <c r="E123" s="448"/>
      <c r="F123" s="448"/>
      <c r="G123" s="448"/>
      <c r="H123" s="448"/>
      <c r="I123" s="448"/>
      <c r="J123" s="448"/>
      <c r="K123" s="448"/>
      <c r="L123" s="448"/>
      <c r="M123" s="448"/>
      <c r="N123" s="448"/>
      <c r="O123" s="448"/>
      <c r="P123" s="448"/>
      <c r="Q123" s="448"/>
      <c r="R123" s="448"/>
      <c r="S123" s="448"/>
      <c r="T123" s="448"/>
      <c r="U123" s="277">
        <f t="shared" si="33"/>
        <v>150</v>
      </c>
      <c r="V123" s="277"/>
      <c r="W123" s="277"/>
      <c r="X123" s="367">
        <f>U123/U147</f>
        <v>9.8360655737704916E-2</v>
      </c>
      <c r="Y123" s="367"/>
      <c r="Z123" s="367"/>
      <c r="AA123" s="277">
        <f t="shared" si="35"/>
        <v>60</v>
      </c>
      <c r="AB123" s="277"/>
      <c r="AC123" s="277"/>
      <c r="AD123" s="277">
        <v>20</v>
      </c>
      <c r="AE123" s="277"/>
      <c r="AF123" s="277"/>
      <c r="AG123" s="277"/>
      <c r="AH123" s="277"/>
      <c r="AI123" s="277"/>
      <c r="AJ123" s="277"/>
      <c r="AK123" s="277"/>
      <c r="AL123" s="277"/>
      <c r="AM123" s="277">
        <v>35</v>
      </c>
      <c r="AN123" s="277"/>
      <c r="AO123" s="277"/>
      <c r="AP123" s="277">
        <v>5</v>
      </c>
      <c r="AQ123" s="277"/>
      <c r="AR123" s="277"/>
      <c r="AS123" s="277">
        <f t="shared" si="36"/>
        <v>90</v>
      </c>
      <c r="AT123" s="277"/>
      <c r="AU123" s="278"/>
      <c r="AV123" s="390"/>
      <c r="AW123" s="368"/>
      <c r="AX123" s="368"/>
      <c r="AY123" s="368"/>
      <c r="AZ123" s="368">
        <v>6</v>
      </c>
      <c r="BA123" s="368"/>
      <c r="BB123" s="368"/>
      <c r="BC123" s="368"/>
      <c r="BD123" s="369">
        <f t="shared" si="37"/>
        <v>6</v>
      </c>
      <c r="BE123" s="369"/>
      <c r="BF123" s="370"/>
    </row>
    <row r="124" spans="1:61" s="9" customFormat="1" ht="19.5" customHeight="1" x14ac:dyDescent="0.25">
      <c r="A124" s="218">
        <v>7</v>
      </c>
      <c r="B124" s="210" t="s">
        <v>282</v>
      </c>
      <c r="C124" s="352" t="s">
        <v>305</v>
      </c>
      <c r="D124" s="352"/>
      <c r="E124" s="352"/>
      <c r="F124" s="352"/>
      <c r="G124" s="352"/>
      <c r="H124" s="352"/>
      <c r="I124" s="352"/>
      <c r="J124" s="352"/>
      <c r="K124" s="352"/>
      <c r="L124" s="352"/>
      <c r="M124" s="352"/>
      <c r="N124" s="352"/>
      <c r="O124" s="352"/>
      <c r="P124" s="352"/>
      <c r="Q124" s="352"/>
      <c r="R124" s="352"/>
      <c r="S124" s="352"/>
      <c r="T124" s="352"/>
      <c r="U124" s="277">
        <f t="shared" si="33"/>
        <v>150</v>
      </c>
      <c r="V124" s="277"/>
      <c r="W124" s="277"/>
      <c r="X124" s="367">
        <f>U124/U147</f>
        <v>9.8360655737704916E-2</v>
      </c>
      <c r="Y124" s="367"/>
      <c r="Z124" s="367"/>
      <c r="AA124" s="277">
        <f t="shared" si="35"/>
        <v>60</v>
      </c>
      <c r="AB124" s="277"/>
      <c r="AC124" s="277"/>
      <c r="AD124" s="277">
        <v>20</v>
      </c>
      <c r="AE124" s="277"/>
      <c r="AF124" s="277"/>
      <c r="AG124" s="277"/>
      <c r="AH124" s="277"/>
      <c r="AI124" s="277"/>
      <c r="AJ124" s="277"/>
      <c r="AK124" s="277"/>
      <c r="AL124" s="277"/>
      <c r="AM124" s="277">
        <v>35</v>
      </c>
      <c r="AN124" s="277"/>
      <c r="AO124" s="277"/>
      <c r="AP124" s="277">
        <v>5</v>
      </c>
      <c r="AQ124" s="277"/>
      <c r="AR124" s="277"/>
      <c r="AS124" s="277">
        <f t="shared" si="36"/>
        <v>90</v>
      </c>
      <c r="AT124" s="277"/>
      <c r="AU124" s="278"/>
      <c r="AV124" s="390"/>
      <c r="AW124" s="368"/>
      <c r="AX124" s="368"/>
      <c r="AY124" s="368"/>
      <c r="AZ124" s="368">
        <v>6</v>
      </c>
      <c r="BA124" s="368"/>
      <c r="BB124" s="368"/>
      <c r="BC124" s="368"/>
      <c r="BD124" s="369">
        <f t="shared" si="37"/>
        <v>6</v>
      </c>
      <c r="BE124" s="369"/>
      <c r="BF124" s="370"/>
      <c r="BG124" s="89"/>
      <c r="BH124" s="89"/>
      <c r="BI124" s="89"/>
    </row>
    <row r="125" spans="1:61" s="89" customFormat="1" ht="19.5" customHeight="1" x14ac:dyDescent="0.2">
      <c r="A125" s="218">
        <v>8</v>
      </c>
      <c r="B125" s="210" t="s">
        <v>283</v>
      </c>
      <c r="C125" s="352" t="s">
        <v>306</v>
      </c>
      <c r="D125" s="352"/>
      <c r="E125" s="352"/>
      <c r="F125" s="352"/>
      <c r="G125" s="352"/>
      <c r="H125" s="352"/>
      <c r="I125" s="352"/>
      <c r="J125" s="352"/>
      <c r="K125" s="352"/>
      <c r="L125" s="352"/>
      <c r="M125" s="352"/>
      <c r="N125" s="352"/>
      <c r="O125" s="352"/>
      <c r="P125" s="352"/>
      <c r="Q125" s="352"/>
      <c r="R125" s="352"/>
      <c r="S125" s="352"/>
      <c r="T125" s="352"/>
      <c r="U125" s="277">
        <f t="shared" si="33"/>
        <v>150</v>
      </c>
      <c r="V125" s="277"/>
      <c r="W125" s="277"/>
      <c r="X125" s="367">
        <f>U125/U147</f>
        <v>9.8360655737704916E-2</v>
      </c>
      <c r="Y125" s="367"/>
      <c r="Z125" s="367"/>
      <c r="AA125" s="277">
        <f t="shared" si="35"/>
        <v>60</v>
      </c>
      <c r="AB125" s="277"/>
      <c r="AC125" s="277"/>
      <c r="AD125" s="277">
        <v>20</v>
      </c>
      <c r="AE125" s="277"/>
      <c r="AF125" s="277"/>
      <c r="AG125" s="277"/>
      <c r="AH125" s="277"/>
      <c r="AI125" s="277"/>
      <c r="AJ125" s="277"/>
      <c r="AK125" s="277"/>
      <c r="AL125" s="277"/>
      <c r="AM125" s="277">
        <v>35</v>
      </c>
      <c r="AN125" s="277"/>
      <c r="AO125" s="277"/>
      <c r="AP125" s="277">
        <v>5</v>
      </c>
      <c r="AQ125" s="277"/>
      <c r="AR125" s="277"/>
      <c r="AS125" s="277">
        <f t="shared" si="36"/>
        <v>90</v>
      </c>
      <c r="AT125" s="277"/>
      <c r="AU125" s="278"/>
      <c r="AV125" s="390"/>
      <c r="AW125" s="368"/>
      <c r="AX125" s="368"/>
      <c r="AY125" s="368"/>
      <c r="AZ125" s="368">
        <v>6</v>
      </c>
      <c r="BA125" s="368"/>
      <c r="BB125" s="368"/>
      <c r="BC125" s="368"/>
      <c r="BD125" s="527">
        <f>AV125+AZ125</f>
        <v>6</v>
      </c>
      <c r="BE125" s="369"/>
      <c r="BF125" s="370"/>
    </row>
    <row r="126" spans="1:61" s="89" customFormat="1" ht="19.5" customHeight="1" x14ac:dyDescent="0.2">
      <c r="A126" s="218">
        <v>9</v>
      </c>
      <c r="B126" s="209"/>
      <c r="C126" s="362" t="s">
        <v>229</v>
      </c>
      <c r="D126" s="363"/>
      <c r="E126" s="363"/>
      <c r="F126" s="363"/>
      <c r="G126" s="363"/>
      <c r="H126" s="363"/>
      <c r="I126" s="363"/>
      <c r="J126" s="363"/>
      <c r="K126" s="363"/>
      <c r="L126" s="363"/>
      <c r="M126" s="363"/>
      <c r="N126" s="363"/>
      <c r="O126" s="363"/>
      <c r="P126" s="363"/>
      <c r="Q126" s="363"/>
      <c r="R126" s="363"/>
      <c r="S126" s="363"/>
      <c r="T126" s="364"/>
      <c r="U126" s="277">
        <f t="shared" si="33"/>
        <v>150</v>
      </c>
      <c r="V126" s="277"/>
      <c r="W126" s="277"/>
      <c r="X126" s="326">
        <f>U126/U147</f>
        <v>9.8360655737704916E-2</v>
      </c>
      <c r="Y126" s="327"/>
      <c r="Z126" s="328"/>
      <c r="AA126" s="277">
        <f t="shared" si="35"/>
        <v>60</v>
      </c>
      <c r="AB126" s="277">
        <v>100</v>
      </c>
      <c r="AC126" s="277">
        <v>100</v>
      </c>
      <c r="AD126" s="277">
        <v>20</v>
      </c>
      <c r="AE126" s="277"/>
      <c r="AF126" s="277"/>
      <c r="AG126" s="277"/>
      <c r="AH126" s="277"/>
      <c r="AI126" s="277"/>
      <c r="AJ126" s="277"/>
      <c r="AK126" s="277"/>
      <c r="AL126" s="277"/>
      <c r="AM126" s="277">
        <v>35</v>
      </c>
      <c r="AN126" s="277"/>
      <c r="AO126" s="277"/>
      <c r="AP126" s="277">
        <v>5</v>
      </c>
      <c r="AQ126" s="277"/>
      <c r="AR126" s="277"/>
      <c r="AS126" s="277">
        <f t="shared" si="36"/>
        <v>90</v>
      </c>
      <c r="AT126" s="277"/>
      <c r="AU126" s="278"/>
      <c r="AV126" s="347">
        <v>6</v>
      </c>
      <c r="AW126" s="348"/>
      <c r="AX126" s="348"/>
      <c r="AY126" s="349"/>
      <c r="AZ126" s="350"/>
      <c r="BA126" s="348"/>
      <c r="BB126" s="348"/>
      <c r="BC126" s="351"/>
      <c r="BD126" s="306">
        <f>AZ126+AV126</f>
        <v>6</v>
      </c>
      <c r="BE126" s="307"/>
      <c r="BF126" s="308"/>
    </row>
    <row r="127" spans="1:61" s="89" customFormat="1" ht="19.5" customHeight="1" x14ac:dyDescent="0.2">
      <c r="A127" s="218">
        <v>10</v>
      </c>
      <c r="B127" s="209"/>
      <c r="C127" s="362" t="s">
        <v>229</v>
      </c>
      <c r="D127" s="363"/>
      <c r="E127" s="363"/>
      <c r="F127" s="363"/>
      <c r="G127" s="363"/>
      <c r="H127" s="363"/>
      <c r="I127" s="363"/>
      <c r="J127" s="363"/>
      <c r="K127" s="363"/>
      <c r="L127" s="363"/>
      <c r="M127" s="363"/>
      <c r="N127" s="363"/>
      <c r="O127" s="363"/>
      <c r="P127" s="363"/>
      <c r="Q127" s="363"/>
      <c r="R127" s="363"/>
      <c r="S127" s="363"/>
      <c r="T127" s="364"/>
      <c r="U127" s="277">
        <f t="shared" si="33"/>
        <v>150</v>
      </c>
      <c r="V127" s="277"/>
      <c r="W127" s="277"/>
      <c r="X127" s="326">
        <f>U127/U128</f>
        <v>0.1</v>
      </c>
      <c r="Y127" s="327"/>
      <c r="Z127" s="328"/>
      <c r="AA127" s="277">
        <f t="shared" si="35"/>
        <v>60</v>
      </c>
      <c r="AB127" s="277">
        <v>100</v>
      </c>
      <c r="AC127" s="277">
        <v>100</v>
      </c>
      <c r="AD127" s="277">
        <v>20</v>
      </c>
      <c r="AE127" s="277"/>
      <c r="AF127" s="277"/>
      <c r="AG127" s="277"/>
      <c r="AH127" s="277"/>
      <c r="AI127" s="277"/>
      <c r="AJ127" s="277"/>
      <c r="AK127" s="277"/>
      <c r="AL127" s="277"/>
      <c r="AM127" s="277">
        <v>35</v>
      </c>
      <c r="AN127" s="277"/>
      <c r="AO127" s="277"/>
      <c r="AP127" s="277">
        <v>5</v>
      </c>
      <c r="AQ127" s="277"/>
      <c r="AR127" s="277"/>
      <c r="AS127" s="277">
        <f t="shared" si="36"/>
        <v>90</v>
      </c>
      <c r="AT127" s="277"/>
      <c r="AU127" s="278"/>
      <c r="AV127" s="347"/>
      <c r="AW127" s="348"/>
      <c r="AX127" s="348"/>
      <c r="AY127" s="349"/>
      <c r="AZ127" s="350">
        <v>6</v>
      </c>
      <c r="BA127" s="348"/>
      <c r="BB127" s="348"/>
      <c r="BC127" s="351"/>
      <c r="BD127" s="306">
        <f>AV127+AZ127</f>
        <v>6</v>
      </c>
      <c r="BE127" s="307"/>
      <c r="BF127" s="308"/>
    </row>
    <row r="128" spans="1:61" s="89" customFormat="1" ht="19.5" customHeight="1" thickBot="1" x14ac:dyDescent="0.25">
      <c r="A128" s="187"/>
      <c r="B128" s="188"/>
      <c r="C128" s="353" t="s">
        <v>251</v>
      </c>
      <c r="D128" s="353"/>
      <c r="E128" s="353"/>
      <c r="F128" s="353"/>
      <c r="G128" s="353"/>
      <c r="H128" s="353"/>
      <c r="I128" s="353"/>
      <c r="J128" s="353"/>
      <c r="K128" s="353"/>
      <c r="L128" s="353"/>
      <c r="M128" s="353"/>
      <c r="N128" s="353"/>
      <c r="O128" s="353"/>
      <c r="P128" s="353"/>
      <c r="Q128" s="353"/>
      <c r="R128" s="353"/>
      <c r="S128" s="353"/>
      <c r="T128" s="353"/>
      <c r="U128" s="353">
        <f>U118+U119+U120+U121+U122+U123+U124+U125+U126+U127</f>
        <v>1500</v>
      </c>
      <c r="V128" s="353"/>
      <c r="W128" s="353"/>
      <c r="X128" s="403">
        <f>X118+X119+X120+X121+X122+X123+X124+X125+X126+X127</f>
        <v>0.98524590163934422</v>
      </c>
      <c r="Y128" s="403"/>
      <c r="Z128" s="403"/>
      <c r="AA128" s="353">
        <f>AA118+AA119+AA120+AA121+AA122+AA123+AA124+AA125+AA126+AA127</f>
        <v>600</v>
      </c>
      <c r="AB128" s="353"/>
      <c r="AC128" s="353"/>
      <c r="AD128" s="353">
        <f>AD118+AD119+AD120+AD121+AD122+AD123+AD124+AD125+AD126+AD127</f>
        <v>200</v>
      </c>
      <c r="AE128" s="353"/>
      <c r="AF128" s="353"/>
      <c r="AG128" s="353">
        <f>AG118+AG119+AG120+AG121+AG122+AG123+AG124+AG125+AG126+AG127</f>
        <v>0</v>
      </c>
      <c r="AH128" s="353"/>
      <c r="AI128" s="353"/>
      <c r="AJ128" s="353">
        <f>SUM(AJ118:AJ126)</f>
        <v>0</v>
      </c>
      <c r="AK128" s="353"/>
      <c r="AL128" s="353"/>
      <c r="AM128" s="353">
        <f>SUM(AM118:AM127)</f>
        <v>350</v>
      </c>
      <c r="AN128" s="353"/>
      <c r="AO128" s="353"/>
      <c r="AP128" s="353">
        <f>SUM(AP118:AP127)</f>
        <v>50</v>
      </c>
      <c r="AQ128" s="353"/>
      <c r="AR128" s="353"/>
      <c r="AS128" s="353">
        <f>AS118+AS119+AS120+AS121+AS122+AS123+AS124+AS125+AS126+AS127</f>
        <v>900</v>
      </c>
      <c r="AT128" s="353"/>
      <c r="AU128" s="417"/>
      <c r="AV128" s="408">
        <f>AV117+AV118+AV119+AV120+AV121+AV122+AV123+AV124+AV125+AV126+AV127</f>
        <v>30</v>
      </c>
      <c r="AW128" s="385"/>
      <c r="AX128" s="385"/>
      <c r="AY128" s="385"/>
      <c r="AZ128" s="385">
        <f>AZ117+AZ118+AZ119+AZ120+AZ121+AZ122+AZ123+AZ124+AZ125+AZ126+AZ127</f>
        <v>30</v>
      </c>
      <c r="BA128" s="385"/>
      <c r="BB128" s="385"/>
      <c r="BC128" s="385"/>
      <c r="BD128" s="385">
        <f>AV128+AZ128</f>
        <v>60</v>
      </c>
      <c r="BE128" s="386"/>
      <c r="BF128" s="387"/>
    </row>
    <row r="129" spans="1:58" s="18" customFormat="1" ht="19.5" customHeight="1" thickBot="1" x14ac:dyDescent="0.3">
      <c r="A129" s="92"/>
      <c r="B129" s="200"/>
      <c r="C129" s="425" t="s">
        <v>260</v>
      </c>
      <c r="D129" s="425"/>
      <c r="E129" s="425"/>
      <c r="F129" s="425"/>
      <c r="G129" s="425"/>
      <c r="H129" s="425"/>
      <c r="I129" s="425"/>
      <c r="J129" s="425"/>
      <c r="K129" s="425"/>
      <c r="L129" s="425"/>
      <c r="M129" s="425"/>
      <c r="N129" s="425"/>
      <c r="O129" s="425"/>
      <c r="P129" s="425"/>
      <c r="Q129" s="425"/>
      <c r="R129" s="425"/>
      <c r="S129" s="425"/>
      <c r="T129" s="425"/>
      <c r="U129" s="389"/>
      <c r="V129" s="389"/>
      <c r="W129" s="389"/>
      <c r="X129" s="392"/>
      <c r="Y129" s="392"/>
      <c r="Z129" s="392"/>
      <c r="AA129" s="389"/>
      <c r="AB129" s="389"/>
      <c r="AC129" s="389"/>
      <c r="AD129" s="389"/>
      <c r="AE129" s="389"/>
      <c r="AF129" s="389"/>
      <c r="AG129" s="389"/>
      <c r="AH129" s="389"/>
      <c r="AI129" s="389"/>
      <c r="AJ129" s="389"/>
      <c r="AK129" s="389"/>
      <c r="AL129" s="389"/>
      <c r="AM129" s="389"/>
      <c r="AN129" s="389"/>
      <c r="AO129" s="389"/>
      <c r="AP129" s="389"/>
      <c r="AQ129" s="389"/>
      <c r="AR129" s="389"/>
      <c r="AS129" s="389"/>
      <c r="AT129" s="389"/>
      <c r="AU129" s="389"/>
      <c r="AV129" s="389"/>
      <c r="AW129" s="389"/>
      <c r="AX129" s="389"/>
      <c r="AY129" s="389"/>
      <c r="AZ129" s="389"/>
      <c r="BA129" s="389"/>
      <c r="BB129" s="389"/>
      <c r="BC129" s="389"/>
      <c r="BD129" s="246"/>
      <c r="BE129" s="246"/>
      <c r="BF129" s="388"/>
    </row>
    <row r="130" spans="1:58" s="89" customFormat="1" ht="19.5" customHeight="1" x14ac:dyDescent="0.2">
      <c r="A130" s="224">
        <v>1</v>
      </c>
      <c r="B130" s="214" t="s">
        <v>284</v>
      </c>
      <c r="C130" s="496" t="s">
        <v>307</v>
      </c>
      <c r="D130" s="519"/>
      <c r="E130" s="519"/>
      <c r="F130" s="519"/>
      <c r="G130" s="519"/>
      <c r="H130" s="519"/>
      <c r="I130" s="519"/>
      <c r="J130" s="519"/>
      <c r="K130" s="519"/>
      <c r="L130" s="519"/>
      <c r="M130" s="519"/>
      <c r="N130" s="519"/>
      <c r="O130" s="519"/>
      <c r="P130" s="519"/>
      <c r="Q130" s="519"/>
      <c r="R130" s="519"/>
      <c r="S130" s="519"/>
      <c r="T130" s="519"/>
      <c r="U130" s="304">
        <f>AA130+AS130</f>
        <v>150</v>
      </c>
      <c r="V130" s="304"/>
      <c r="W130" s="304"/>
      <c r="X130" s="305">
        <f>U130/U147</f>
        <v>9.8360655737704916E-2</v>
      </c>
      <c r="Y130" s="305"/>
      <c r="Z130" s="305"/>
      <c r="AA130" s="304">
        <f>AD130+AG130+AJ130+AM130+AP130</f>
        <v>60</v>
      </c>
      <c r="AB130" s="304"/>
      <c r="AC130" s="304"/>
      <c r="AD130" s="304">
        <v>20</v>
      </c>
      <c r="AE130" s="304"/>
      <c r="AF130" s="304"/>
      <c r="AG130" s="304"/>
      <c r="AH130" s="304"/>
      <c r="AI130" s="304"/>
      <c r="AJ130" s="304"/>
      <c r="AK130" s="304"/>
      <c r="AL130" s="304"/>
      <c r="AM130" s="304">
        <v>35</v>
      </c>
      <c r="AN130" s="304"/>
      <c r="AO130" s="304"/>
      <c r="AP130" s="304">
        <v>5</v>
      </c>
      <c r="AQ130" s="304"/>
      <c r="AR130" s="304"/>
      <c r="AS130" s="304">
        <f t="shared" ref="AS130:AS139" si="38">AA130*1.5</f>
        <v>90</v>
      </c>
      <c r="AT130" s="304"/>
      <c r="AU130" s="391"/>
      <c r="AV130" s="399">
        <v>6</v>
      </c>
      <c r="AW130" s="400"/>
      <c r="AX130" s="400"/>
      <c r="AY130" s="400"/>
      <c r="AZ130" s="400"/>
      <c r="BA130" s="400"/>
      <c r="BB130" s="400"/>
      <c r="BC130" s="400"/>
      <c r="BD130" s="405">
        <f>AZ130+AV130</f>
        <v>6</v>
      </c>
      <c r="BE130" s="406"/>
      <c r="BF130" s="407"/>
    </row>
    <row r="131" spans="1:58" s="89" customFormat="1" ht="19.5" customHeight="1" x14ac:dyDescent="0.2">
      <c r="A131" s="218">
        <v>2</v>
      </c>
      <c r="B131" s="194" t="s">
        <v>285</v>
      </c>
      <c r="C131" s="362" t="s">
        <v>308</v>
      </c>
      <c r="D131" s="363"/>
      <c r="E131" s="363"/>
      <c r="F131" s="363"/>
      <c r="G131" s="363"/>
      <c r="H131" s="363"/>
      <c r="I131" s="363"/>
      <c r="J131" s="363"/>
      <c r="K131" s="363"/>
      <c r="L131" s="363"/>
      <c r="M131" s="363"/>
      <c r="N131" s="363"/>
      <c r="O131" s="363"/>
      <c r="P131" s="363"/>
      <c r="Q131" s="363"/>
      <c r="R131" s="363"/>
      <c r="S131" s="363"/>
      <c r="T131" s="364"/>
      <c r="U131" s="277">
        <f t="shared" ref="U131:U139" si="39">AA131+AS131</f>
        <v>150</v>
      </c>
      <c r="V131" s="277"/>
      <c r="W131" s="277"/>
      <c r="X131" s="367">
        <f>U131/U147</f>
        <v>9.8360655737704916E-2</v>
      </c>
      <c r="Y131" s="367"/>
      <c r="Z131" s="367"/>
      <c r="AA131" s="277">
        <f t="shared" ref="AA131:AA139" si="40">AD131+AG131+AJ131+AM131+AP131</f>
        <v>60</v>
      </c>
      <c r="AB131" s="277"/>
      <c r="AC131" s="277"/>
      <c r="AD131" s="277">
        <v>20</v>
      </c>
      <c r="AE131" s="277"/>
      <c r="AF131" s="277"/>
      <c r="AG131" s="277"/>
      <c r="AH131" s="277"/>
      <c r="AI131" s="277"/>
      <c r="AJ131" s="277"/>
      <c r="AK131" s="277"/>
      <c r="AL131" s="277"/>
      <c r="AM131" s="277">
        <v>35</v>
      </c>
      <c r="AN131" s="277"/>
      <c r="AO131" s="277"/>
      <c r="AP131" s="277">
        <v>5</v>
      </c>
      <c r="AQ131" s="277"/>
      <c r="AR131" s="277"/>
      <c r="AS131" s="277">
        <f t="shared" si="38"/>
        <v>90</v>
      </c>
      <c r="AT131" s="277"/>
      <c r="AU131" s="278"/>
      <c r="AV131" s="390">
        <v>6</v>
      </c>
      <c r="AW131" s="368"/>
      <c r="AX131" s="368"/>
      <c r="AY131" s="368"/>
      <c r="AZ131" s="368"/>
      <c r="BA131" s="368"/>
      <c r="BB131" s="368"/>
      <c r="BC131" s="368"/>
      <c r="BD131" s="306">
        <f t="shared" ref="BD131:BD139" si="41">AZ131+AV131</f>
        <v>6</v>
      </c>
      <c r="BE131" s="307"/>
      <c r="BF131" s="308"/>
    </row>
    <row r="132" spans="1:58" s="19" customFormat="1" ht="19.5" customHeight="1" x14ac:dyDescent="0.2">
      <c r="A132" s="218">
        <v>3</v>
      </c>
      <c r="B132" s="210" t="s">
        <v>286</v>
      </c>
      <c r="C132" s="517" t="s">
        <v>309</v>
      </c>
      <c r="D132" s="518"/>
      <c r="E132" s="518"/>
      <c r="F132" s="518"/>
      <c r="G132" s="518"/>
      <c r="H132" s="518"/>
      <c r="I132" s="518"/>
      <c r="J132" s="518"/>
      <c r="K132" s="518"/>
      <c r="L132" s="518"/>
      <c r="M132" s="518"/>
      <c r="N132" s="518"/>
      <c r="O132" s="518"/>
      <c r="P132" s="518"/>
      <c r="Q132" s="518"/>
      <c r="R132" s="518"/>
      <c r="S132" s="518"/>
      <c r="T132" s="518"/>
      <c r="U132" s="277">
        <f t="shared" si="39"/>
        <v>150</v>
      </c>
      <c r="V132" s="277"/>
      <c r="W132" s="277"/>
      <c r="X132" s="367">
        <f>U132/U147</f>
        <v>9.8360655737704916E-2</v>
      </c>
      <c r="Y132" s="367"/>
      <c r="Z132" s="367"/>
      <c r="AA132" s="277">
        <f t="shared" si="40"/>
        <v>60</v>
      </c>
      <c r="AB132" s="277"/>
      <c r="AC132" s="277"/>
      <c r="AD132" s="277">
        <v>20</v>
      </c>
      <c r="AE132" s="277"/>
      <c r="AF132" s="277"/>
      <c r="AG132" s="277"/>
      <c r="AH132" s="277"/>
      <c r="AI132" s="277"/>
      <c r="AJ132" s="277"/>
      <c r="AK132" s="277"/>
      <c r="AL132" s="277"/>
      <c r="AM132" s="277">
        <v>35</v>
      </c>
      <c r="AN132" s="277"/>
      <c r="AO132" s="277"/>
      <c r="AP132" s="277">
        <v>5</v>
      </c>
      <c r="AQ132" s="277"/>
      <c r="AR132" s="277"/>
      <c r="AS132" s="277">
        <f t="shared" si="38"/>
        <v>90</v>
      </c>
      <c r="AT132" s="277"/>
      <c r="AU132" s="278"/>
      <c r="AV132" s="390">
        <v>6</v>
      </c>
      <c r="AW132" s="368"/>
      <c r="AX132" s="368"/>
      <c r="AY132" s="368"/>
      <c r="AZ132" s="368"/>
      <c r="BA132" s="368"/>
      <c r="BB132" s="368"/>
      <c r="BC132" s="368"/>
      <c r="BD132" s="306">
        <f t="shared" si="41"/>
        <v>6</v>
      </c>
      <c r="BE132" s="307"/>
      <c r="BF132" s="308"/>
    </row>
    <row r="133" spans="1:58" s="89" customFormat="1" ht="19.5" customHeight="1" x14ac:dyDescent="0.2">
      <c r="A133" s="218">
        <v>4</v>
      </c>
      <c r="B133" s="210" t="s">
        <v>287</v>
      </c>
      <c r="C133" s="517" t="s">
        <v>310</v>
      </c>
      <c r="D133" s="518"/>
      <c r="E133" s="518"/>
      <c r="F133" s="518"/>
      <c r="G133" s="518"/>
      <c r="H133" s="518"/>
      <c r="I133" s="518"/>
      <c r="J133" s="518"/>
      <c r="K133" s="518"/>
      <c r="L133" s="518"/>
      <c r="M133" s="518"/>
      <c r="N133" s="518"/>
      <c r="O133" s="518"/>
      <c r="P133" s="518"/>
      <c r="Q133" s="518"/>
      <c r="R133" s="518"/>
      <c r="S133" s="518"/>
      <c r="T133" s="518"/>
      <c r="U133" s="277">
        <f t="shared" si="39"/>
        <v>150</v>
      </c>
      <c r="V133" s="277"/>
      <c r="W133" s="277"/>
      <c r="X133" s="367">
        <f>U133/U147</f>
        <v>9.8360655737704916E-2</v>
      </c>
      <c r="Y133" s="367"/>
      <c r="Z133" s="367"/>
      <c r="AA133" s="277">
        <f t="shared" si="40"/>
        <v>60</v>
      </c>
      <c r="AB133" s="277"/>
      <c r="AC133" s="277"/>
      <c r="AD133" s="277"/>
      <c r="AE133" s="277"/>
      <c r="AF133" s="277"/>
      <c r="AG133" s="277">
        <v>55</v>
      </c>
      <c r="AH133" s="277"/>
      <c r="AI133" s="277"/>
      <c r="AJ133" s="277"/>
      <c r="AK133" s="277"/>
      <c r="AL133" s="277"/>
      <c r="AM133" s="277"/>
      <c r="AN133" s="277"/>
      <c r="AO133" s="277"/>
      <c r="AP133" s="277">
        <v>5</v>
      </c>
      <c r="AQ133" s="277"/>
      <c r="AR133" s="277"/>
      <c r="AS133" s="277">
        <f t="shared" si="38"/>
        <v>90</v>
      </c>
      <c r="AT133" s="277"/>
      <c r="AU133" s="278"/>
      <c r="AV133" s="390">
        <v>6</v>
      </c>
      <c r="AW133" s="368"/>
      <c r="AX133" s="368"/>
      <c r="AY133" s="368"/>
      <c r="AZ133" s="528"/>
      <c r="BA133" s="529"/>
      <c r="BB133" s="529"/>
      <c r="BC133" s="530"/>
      <c r="BD133" s="306">
        <f t="shared" si="41"/>
        <v>6</v>
      </c>
      <c r="BE133" s="307"/>
      <c r="BF133" s="308"/>
    </row>
    <row r="134" spans="1:58" s="8" customFormat="1" ht="19.5" customHeight="1" x14ac:dyDescent="0.25">
      <c r="A134" s="218">
        <v>5</v>
      </c>
      <c r="B134" s="210" t="s">
        <v>288</v>
      </c>
      <c r="C134" s="516" t="s">
        <v>311</v>
      </c>
      <c r="D134" s="516"/>
      <c r="E134" s="516"/>
      <c r="F134" s="516"/>
      <c r="G134" s="516"/>
      <c r="H134" s="516"/>
      <c r="I134" s="516"/>
      <c r="J134" s="516"/>
      <c r="K134" s="516"/>
      <c r="L134" s="516"/>
      <c r="M134" s="516"/>
      <c r="N134" s="516"/>
      <c r="O134" s="516"/>
      <c r="P134" s="516"/>
      <c r="Q134" s="516"/>
      <c r="R134" s="516"/>
      <c r="S134" s="516"/>
      <c r="T134" s="516"/>
      <c r="U134" s="277">
        <f t="shared" si="39"/>
        <v>150</v>
      </c>
      <c r="V134" s="277"/>
      <c r="W134" s="277"/>
      <c r="X134" s="367">
        <f>U134/U147</f>
        <v>9.8360655737704916E-2</v>
      </c>
      <c r="Y134" s="367"/>
      <c r="Z134" s="367"/>
      <c r="AA134" s="277">
        <f t="shared" si="40"/>
        <v>60</v>
      </c>
      <c r="AB134" s="277"/>
      <c r="AC134" s="277"/>
      <c r="AD134" s="277">
        <v>20</v>
      </c>
      <c r="AE134" s="277"/>
      <c r="AF134" s="277"/>
      <c r="AG134" s="277"/>
      <c r="AH134" s="277"/>
      <c r="AI134" s="277"/>
      <c r="AJ134" s="277"/>
      <c r="AK134" s="277"/>
      <c r="AL134" s="277"/>
      <c r="AM134" s="277">
        <v>35</v>
      </c>
      <c r="AN134" s="277"/>
      <c r="AO134" s="277"/>
      <c r="AP134" s="277">
        <v>5</v>
      </c>
      <c r="AQ134" s="277"/>
      <c r="AR134" s="277"/>
      <c r="AS134" s="277">
        <f t="shared" si="38"/>
        <v>90</v>
      </c>
      <c r="AT134" s="277"/>
      <c r="AU134" s="278"/>
      <c r="AV134" s="390">
        <v>6</v>
      </c>
      <c r="AW134" s="368"/>
      <c r="AX134" s="368"/>
      <c r="AY134" s="368"/>
      <c r="AZ134" s="368"/>
      <c r="BA134" s="368"/>
      <c r="BB134" s="368"/>
      <c r="BC134" s="368"/>
      <c r="BD134" s="306">
        <f t="shared" si="41"/>
        <v>6</v>
      </c>
      <c r="BE134" s="307"/>
      <c r="BF134" s="308"/>
    </row>
    <row r="135" spans="1:58" s="8" customFormat="1" ht="19.5" customHeight="1" x14ac:dyDescent="0.25">
      <c r="A135" s="218">
        <v>6</v>
      </c>
      <c r="B135" s="209" t="s">
        <v>289</v>
      </c>
      <c r="C135" s="510" t="s">
        <v>312</v>
      </c>
      <c r="D135" s="511"/>
      <c r="E135" s="511"/>
      <c r="F135" s="511"/>
      <c r="G135" s="511"/>
      <c r="H135" s="511"/>
      <c r="I135" s="511"/>
      <c r="J135" s="511"/>
      <c r="K135" s="511"/>
      <c r="L135" s="511"/>
      <c r="M135" s="511"/>
      <c r="N135" s="511"/>
      <c r="O135" s="511"/>
      <c r="P135" s="511"/>
      <c r="Q135" s="511"/>
      <c r="R135" s="511"/>
      <c r="S135" s="511"/>
      <c r="T135" s="512"/>
      <c r="U135" s="277">
        <f t="shared" si="39"/>
        <v>150</v>
      </c>
      <c r="V135" s="277"/>
      <c r="W135" s="277"/>
      <c r="X135" s="367">
        <f>U135/U147</f>
        <v>9.8360655737704916E-2</v>
      </c>
      <c r="Y135" s="367"/>
      <c r="Z135" s="367"/>
      <c r="AA135" s="277">
        <f t="shared" si="40"/>
        <v>60</v>
      </c>
      <c r="AB135" s="277"/>
      <c r="AC135" s="277"/>
      <c r="AD135" s="277">
        <v>20</v>
      </c>
      <c r="AE135" s="277"/>
      <c r="AF135" s="277"/>
      <c r="AG135" s="277"/>
      <c r="AH135" s="277"/>
      <c r="AI135" s="277"/>
      <c r="AJ135" s="277"/>
      <c r="AK135" s="277"/>
      <c r="AL135" s="277"/>
      <c r="AM135" s="277">
        <v>35</v>
      </c>
      <c r="AN135" s="277"/>
      <c r="AO135" s="277"/>
      <c r="AP135" s="277">
        <v>5</v>
      </c>
      <c r="AQ135" s="277"/>
      <c r="AR135" s="277"/>
      <c r="AS135" s="277">
        <f t="shared" si="38"/>
        <v>90</v>
      </c>
      <c r="AT135" s="277"/>
      <c r="AU135" s="278"/>
      <c r="AV135" s="390"/>
      <c r="AW135" s="368"/>
      <c r="AX135" s="368"/>
      <c r="AY135" s="368"/>
      <c r="AZ135" s="368">
        <v>6</v>
      </c>
      <c r="BA135" s="368"/>
      <c r="BB135" s="368"/>
      <c r="BC135" s="368"/>
      <c r="BD135" s="306">
        <f t="shared" si="41"/>
        <v>6</v>
      </c>
      <c r="BE135" s="307"/>
      <c r="BF135" s="308"/>
    </row>
    <row r="136" spans="1:58" s="8" customFormat="1" ht="19.5" customHeight="1" x14ac:dyDescent="0.25">
      <c r="A136" s="218">
        <v>7</v>
      </c>
      <c r="B136" s="209" t="s">
        <v>290</v>
      </c>
      <c r="C136" s="510" t="s">
        <v>313</v>
      </c>
      <c r="D136" s="511"/>
      <c r="E136" s="511"/>
      <c r="F136" s="511"/>
      <c r="G136" s="511"/>
      <c r="H136" s="511"/>
      <c r="I136" s="511"/>
      <c r="J136" s="511"/>
      <c r="K136" s="511"/>
      <c r="L136" s="511"/>
      <c r="M136" s="511"/>
      <c r="N136" s="511"/>
      <c r="O136" s="511"/>
      <c r="P136" s="511"/>
      <c r="Q136" s="511"/>
      <c r="R136" s="511"/>
      <c r="S136" s="511"/>
      <c r="T136" s="512"/>
      <c r="U136" s="277">
        <f t="shared" si="39"/>
        <v>150</v>
      </c>
      <c r="V136" s="277"/>
      <c r="W136" s="277"/>
      <c r="X136" s="367">
        <f>U136/U147</f>
        <v>9.8360655737704916E-2</v>
      </c>
      <c r="Y136" s="367"/>
      <c r="Z136" s="367"/>
      <c r="AA136" s="277">
        <f t="shared" si="40"/>
        <v>60</v>
      </c>
      <c r="AB136" s="277"/>
      <c r="AC136" s="277"/>
      <c r="AD136" s="277">
        <v>20</v>
      </c>
      <c r="AE136" s="277"/>
      <c r="AF136" s="277"/>
      <c r="AG136" s="277"/>
      <c r="AH136" s="277"/>
      <c r="AI136" s="277"/>
      <c r="AJ136" s="277"/>
      <c r="AK136" s="277"/>
      <c r="AL136" s="277"/>
      <c r="AM136" s="277">
        <v>35</v>
      </c>
      <c r="AN136" s="277"/>
      <c r="AO136" s="277"/>
      <c r="AP136" s="277">
        <v>5</v>
      </c>
      <c r="AQ136" s="277"/>
      <c r="AR136" s="277"/>
      <c r="AS136" s="277">
        <f t="shared" si="38"/>
        <v>90</v>
      </c>
      <c r="AT136" s="277"/>
      <c r="AU136" s="278"/>
      <c r="AV136" s="390"/>
      <c r="AW136" s="368"/>
      <c r="AX136" s="368"/>
      <c r="AY136" s="368"/>
      <c r="AZ136" s="368">
        <v>6</v>
      </c>
      <c r="BA136" s="368"/>
      <c r="BB136" s="368"/>
      <c r="BC136" s="368"/>
      <c r="BD136" s="306">
        <f t="shared" si="41"/>
        <v>6</v>
      </c>
      <c r="BE136" s="307"/>
      <c r="BF136" s="308"/>
    </row>
    <row r="137" spans="1:58" s="8" customFormat="1" ht="19.5" customHeight="1" x14ac:dyDescent="0.25">
      <c r="A137" s="218">
        <v>8</v>
      </c>
      <c r="B137" s="209" t="s">
        <v>291</v>
      </c>
      <c r="C137" s="510" t="s">
        <v>314</v>
      </c>
      <c r="D137" s="511"/>
      <c r="E137" s="511"/>
      <c r="F137" s="511"/>
      <c r="G137" s="511"/>
      <c r="H137" s="511"/>
      <c r="I137" s="511"/>
      <c r="J137" s="511"/>
      <c r="K137" s="511"/>
      <c r="L137" s="511"/>
      <c r="M137" s="511"/>
      <c r="N137" s="511"/>
      <c r="O137" s="511"/>
      <c r="P137" s="511"/>
      <c r="Q137" s="511"/>
      <c r="R137" s="511"/>
      <c r="S137" s="511"/>
      <c r="T137" s="512"/>
      <c r="U137" s="277">
        <f t="shared" si="39"/>
        <v>150</v>
      </c>
      <c r="V137" s="277"/>
      <c r="W137" s="277"/>
      <c r="X137" s="367">
        <f>U137/U147</f>
        <v>9.8360655737704916E-2</v>
      </c>
      <c r="Y137" s="367"/>
      <c r="Z137" s="367"/>
      <c r="AA137" s="277">
        <f t="shared" si="40"/>
        <v>60</v>
      </c>
      <c r="AB137" s="277"/>
      <c r="AC137" s="277"/>
      <c r="AD137" s="277">
        <v>20</v>
      </c>
      <c r="AE137" s="277"/>
      <c r="AF137" s="277"/>
      <c r="AG137" s="277"/>
      <c r="AH137" s="277"/>
      <c r="AI137" s="277"/>
      <c r="AJ137" s="277"/>
      <c r="AK137" s="277"/>
      <c r="AL137" s="277"/>
      <c r="AM137" s="277">
        <v>35</v>
      </c>
      <c r="AN137" s="277"/>
      <c r="AO137" s="277"/>
      <c r="AP137" s="277">
        <v>5</v>
      </c>
      <c r="AQ137" s="277"/>
      <c r="AR137" s="277"/>
      <c r="AS137" s="277">
        <f t="shared" si="38"/>
        <v>90</v>
      </c>
      <c r="AT137" s="277"/>
      <c r="AU137" s="278"/>
      <c r="AV137" s="390"/>
      <c r="AW137" s="368"/>
      <c r="AX137" s="368"/>
      <c r="AY137" s="368"/>
      <c r="AZ137" s="368">
        <v>6</v>
      </c>
      <c r="BA137" s="368"/>
      <c r="BB137" s="368"/>
      <c r="BC137" s="368"/>
      <c r="BD137" s="306">
        <f t="shared" si="41"/>
        <v>6</v>
      </c>
      <c r="BE137" s="307"/>
      <c r="BF137" s="308"/>
    </row>
    <row r="138" spans="1:58" s="8" customFormat="1" ht="19.5" customHeight="1" x14ac:dyDescent="0.25">
      <c r="A138" s="218">
        <v>9</v>
      </c>
      <c r="B138" s="210" t="s">
        <v>292</v>
      </c>
      <c r="C138" s="516" t="s">
        <v>315</v>
      </c>
      <c r="D138" s="516"/>
      <c r="E138" s="516"/>
      <c r="F138" s="516"/>
      <c r="G138" s="516"/>
      <c r="H138" s="516"/>
      <c r="I138" s="516"/>
      <c r="J138" s="516"/>
      <c r="K138" s="516"/>
      <c r="L138" s="516"/>
      <c r="M138" s="516"/>
      <c r="N138" s="516"/>
      <c r="O138" s="516"/>
      <c r="P138" s="516"/>
      <c r="Q138" s="516"/>
      <c r="R138" s="516"/>
      <c r="S138" s="516"/>
      <c r="T138" s="516"/>
      <c r="U138" s="277">
        <f t="shared" si="39"/>
        <v>150</v>
      </c>
      <c r="V138" s="277"/>
      <c r="W138" s="277"/>
      <c r="X138" s="367">
        <f>U138/U147</f>
        <v>9.8360655737704916E-2</v>
      </c>
      <c r="Y138" s="367"/>
      <c r="Z138" s="367"/>
      <c r="AA138" s="277">
        <f t="shared" si="40"/>
        <v>60</v>
      </c>
      <c r="AB138" s="277"/>
      <c r="AC138" s="277"/>
      <c r="AD138" s="277">
        <v>20</v>
      </c>
      <c r="AE138" s="277"/>
      <c r="AF138" s="277"/>
      <c r="AG138" s="277"/>
      <c r="AH138" s="277"/>
      <c r="AI138" s="277"/>
      <c r="AJ138" s="277"/>
      <c r="AK138" s="277"/>
      <c r="AL138" s="277"/>
      <c r="AM138" s="277">
        <v>35</v>
      </c>
      <c r="AN138" s="277"/>
      <c r="AO138" s="277"/>
      <c r="AP138" s="277">
        <v>5</v>
      </c>
      <c r="AQ138" s="277"/>
      <c r="AR138" s="277"/>
      <c r="AS138" s="277">
        <f t="shared" si="38"/>
        <v>90</v>
      </c>
      <c r="AT138" s="277"/>
      <c r="AU138" s="278"/>
      <c r="AV138" s="390"/>
      <c r="AW138" s="368"/>
      <c r="AX138" s="368"/>
      <c r="AY138" s="368"/>
      <c r="AZ138" s="368">
        <v>6</v>
      </c>
      <c r="BA138" s="368"/>
      <c r="BB138" s="368"/>
      <c r="BC138" s="368"/>
      <c r="BD138" s="306">
        <f t="shared" si="41"/>
        <v>6</v>
      </c>
      <c r="BE138" s="307"/>
      <c r="BF138" s="308"/>
    </row>
    <row r="139" spans="1:58" s="8" customFormat="1" ht="19.5" customHeight="1" thickBot="1" x14ac:dyDescent="0.3">
      <c r="A139" s="219">
        <v>10</v>
      </c>
      <c r="B139" s="222" t="s">
        <v>293</v>
      </c>
      <c r="C139" s="515" t="s">
        <v>316</v>
      </c>
      <c r="D139" s="515"/>
      <c r="E139" s="515"/>
      <c r="F139" s="515"/>
      <c r="G139" s="515"/>
      <c r="H139" s="515"/>
      <c r="I139" s="515"/>
      <c r="J139" s="515"/>
      <c r="K139" s="515"/>
      <c r="L139" s="515"/>
      <c r="M139" s="515"/>
      <c r="N139" s="515"/>
      <c r="O139" s="515"/>
      <c r="P139" s="515"/>
      <c r="Q139" s="515"/>
      <c r="R139" s="515"/>
      <c r="S139" s="515"/>
      <c r="T139" s="515"/>
      <c r="U139" s="341">
        <f t="shared" si="39"/>
        <v>150</v>
      </c>
      <c r="V139" s="341"/>
      <c r="W139" s="341"/>
      <c r="X139" s="409">
        <f>U139/U147</f>
        <v>9.8360655737704916E-2</v>
      </c>
      <c r="Y139" s="409"/>
      <c r="Z139" s="409"/>
      <c r="AA139" s="341">
        <f t="shared" si="40"/>
        <v>60</v>
      </c>
      <c r="AB139" s="341"/>
      <c r="AC139" s="341"/>
      <c r="AD139" s="341">
        <v>20</v>
      </c>
      <c r="AE139" s="341"/>
      <c r="AF139" s="341"/>
      <c r="AG139" s="341"/>
      <c r="AH139" s="341"/>
      <c r="AI139" s="341"/>
      <c r="AJ139" s="341"/>
      <c r="AK139" s="341"/>
      <c r="AL139" s="341"/>
      <c r="AM139" s="341">
        <v>35</v>
      </c>
      <c r="AN139" s="341"/>
      <c r="AO139" s="341"/>
      <c r="AP139" s="341">
        <v>5</v>
      </c>
      <c r="AQ139" s="341"/>
      <c r="AR139" s="341"/>
      <c r="AS139" s="341">
        <f t="shared" si="38"/>
        <v>90</v>
      </c>
      <c r="AT139" s="341"/>
      <c r="AU139" s="342"/>
      <c r="AV139" s="513"/>
      <c r="AW139" s="514"/>
      <c r="AX139" s="514"/>
      <c r="AY139" s="514"/>
      <c r="AZ139" s="514">
        <v>6</v>
      </c>
      <c r="BA139" s="514"/>
      <c r="BB139" s="514"/>
      <c r="BC139" s="514"/>
      <c r="BD139" s="434">
        <f t="shared" si="41"/>
        <v>6</v>
      </c>
      <c r="BE139" s="435"/>
      <c r="BF139" s="438"/>
    </row>
    <row r="140" spans="1:58" s="8" customFormat="1" ht="19.5" customHeight="1" thickBot="1" x14ac:dyDescent="0.3">
      <c r="A140" s="201"/>
      <c r="B140" s="202"/>
      <c r="C140" s="353" t="s">
        <v>251</v>
      </c>
      <c r="D140" s="353"/>
      <c r="E140" s="353"/>
      <c r="F140" s="353"/>
      <c r="G140" s="353"/>
      <c r="H140" s="353"/>
      <c r="I140" s="353"/>
      <c r="J140" s="353"/>
      <c r="K140" s="353"/>
      <c r="L140" s="353"/>
      <c r="M140" s="353"/>
      <c r="N140" s="353"/>
      <c r="O140" s="353"/>
      <c r="P140" s="353"/>
      <c r="Q140" s="353"/>
      <c r="R140" s="353"/>
      <c r="S140" s="353"/>
      <c r="T140" s="353"/>
      <c r="U140" s="247"/>
      <c r="V140" s="247"/>
      <c r="W140" s="247"/>
      <c r="X140" s="520"/>
      <c r="Y140" s="520"/>
      <c r="Z140" s="520"/>
      <c r="AA140" s="247"/>
      <c r="AB140" s="247"/>
      <c r="AC140" s="247"/>
      <c r="AD140" s="247"/>
      <c r="AE140" s="247"/>
      <c r="AF140" s="247"/>
      <c r="AG140" s="247"/>
      <c r="AH140" s="247"/>
      <c r="AI140" s="247"/>
      <c r="AJ140" s="247"/>
      <c r="AK140" s="247"/>
      <c r="AL140" s="247"/>
      <c r="AM140" s="247"/>
      <c r="AN140" s="247"/>
      <c r="AO140" s="247"/>
      <c r="AP140" s="247"/>
      <c r="AQ140" s="247"/>
      <c r="AR140" s="247"/>
      <c r="AS140" s="247"/>
      <c r="AT140" s="247"/>
      <c r="AU140" s="343"/>
      <c r="AV140" s="245"/>
      <c r="AW140" s="247"/>
      <c r="AX140" s="247"/>
      <c r="AY140" s="247"/>
      <c r="AZ140" s="247"/>
      <c r="BA140" s="247"/>
      <c r="BB140" s="247"/>
      <c r="BC140" s="247"/>
      <c r="BD140" s="247"/>
      <c r="BE140" s="247"/>
      <c r="BF140" s="343"/>
    </row>
    <row r="141" spans="1:58" s="8" customFormat="1" ht="19.5" customHeight="1" thickBot="1" x14ac:dyDescent="0.3">
      <c r="A141" s="216"/>
      <c r="B141" s="217"/>
      <c r="C141" s="445" t="s">
        <v>317</v>
      </c>
      <c r="D141" s="446"/>
      <c r="E141" s="446"/>
      <c r="F141" s="446"/>
      <c r="G141" s="446"/>
      <c r="H141" s="446"/>
      <c r="I141" s="446"/>
      <c r="J141" s="446"/>
      <c r="K141" s="446"/>
      <c r="L141" s="446"/>
      <c r="M141" s="446"/>
      <c r="N141" s="446"/>
      <c r="O141" s="446"/>
      <c r="P141" s="446"/>
      <c r="Q141" s="446"/>
      <c r="R141" s="446"/>
      <c r="S141" s="446"/>
      <c r="T141" s="446"/>
      <c r="U141" s="252"/>
      <c r="V141" s="252"/>
      <c r="W141" s="252"/>
      <c r="X141" s="252"/>
      <c r="Y141" s="252"/>
      <c r="Z141" s="252"/>
      <c r="AA141" s="252"/>
      <c r="AB141" s="252"/>
      <c r="AC141" s="252"/>
      <c r="AD141" s="252"/>
      <c r="AE141" s="252"/>
      <c r="AF141" s="252"/>
      <c r="AG141" s="252"/>
      <c r="AH141" s="252"/>
      <c r="AI141" s="252"/>
      <c r="AJ141" s="252"/>
      <c r="AK141" s="252"/>
      <c r="AL141" s="252"/>
      <c r="AM141" s="252"/>
      <c r="AN141" s="252"/>
      <c r="AO141" s="252"/>
      <c r="AP141" s="252"/>
      <c r="AQ141" s="252"/>
      <c r="AR141" s="252"/>
      <c r="AS141" s="252"/>
      <c r="AT141" s="252"/>
      <c r="AU141" s="252"/>
      <c r="AV141" s="252"/>
      <c r="AW141" s="252"/>
      <c r="AX141" s="252"/>
      <c r="AY141" s="252"/>
      <c r="AZ141" s="252"/>
      <c r="BA141" s="252"/>
      <c r="BB141" s="252"/>
      <c r="BC141" s="252"/>
      <c r="BD141" s="252"/>
      <c r="BE141" s="252"/>
      <c r="BF141" s="255"/>
    </row>
    <row r="142" spans="1:58" s="89" customFormat="1" ht="19.5" customHeight="1" x14ac:dyDescent="0.2">
      <c r="A142" s="223">
        <v>1</v>
      </c>
      <c r="B142" s="212" t="s">
        <v>294</v>
      </c>
      <c r="C142" s="523" t="s">
        <v>246</v>
      </c>
      <c r="D142" s="524"/>
      <c r="E142" s="524"/>
      <c r="F142" s="524"/>
      <c r="G142" s="524"/>
      <c r="H142" s="524"/>
      <c r="I142" s="524"/>
      <c r="J142" s="524"/>
      <c r="K142" s="524"/>
      <c r="L142" s="524"/>
      <c r="M142" s="524"/>
      <c r="N142" s="524"/>
      <c r="O142" s="524"/>
      <c r="P142" s="524"/>
      <c r="Q142" s="524"/>
      <c r="R142" s="524"/>
      <c r="S142" s="524"/>
      <c r="T142" s="525"/>
      <c r="U142" s="298">
        <f>AA142+AS142</f>
        <v>25</v>
      </c>
      <c r="V142" s="292"/>
      <c r="W142" s="293"/>
      <c r="X142" s="456">
        <f>U142/U147</f>
        <v>1.6393442622950821E-2</v>
      </c>
      <c r="Y142" s="457"/>
      <c r="Z142" s="458"/>
      <c r="AA142" s="298">
        <f>AD142+AG142</f>
        <v>10</v>
      </c>
      <c r="AB142" s="292"/>
      <c r="AC142" s="293"/>
      <c r="AD142" s="298"/>
      <c r="AE142" s="292"/>
      <c r="AF142" s="293"/>
      <c r="AG142" s="298">
        <v>10</v>
      </c>
      <c r="AH142" s="292"/>
      <c r="AI142" s="293"/>
      <c r="AJ142" s="298"/>
      <c r="AK142" s="292"/>
      <c r="AL142" s="293"/>
      <c r="AM142" s="298"/>
      <c r="AN142" s="292"/>
      <c r="AO142" s="293"/>
      <c r="AP142" s="298"/>
      <c r="AQ142" s="292"/>
      <c r="AR142" s="293"/>
      <c r="AS142" s="298">
        <f>AA142*1.5</f>
        <v>15</v>
      </c>
      <c r="AT142" s="292"/>
      <c r="AU142" s="292"/>
      <c r="AV142" s="291">
        <v>0.5</v>
      </c>
      <c r="AW142" s="292"/>
      <c r="AX142" s="292"/>
      <c r="AY142" s="293"/>
      <c r="AZ142" s="292">
        <v>0.5</v>
      </c>
      <c r="BA142" s="292"/>
      <c r="BB142" s="292"/>
      <c r="BC142" s="299"/>
      <c r="BD142" s="533">
        <v>1</v>
      </c>
      <c r="BE142" s="533"/>
      <c r="BF142" s="534"/>
    </row>
    <row r="143" spans="1:58" s="89" customFormat="1" ht="19.5" customHeight="1" x14ac:dyDescent="0.2">
      <c r="A143" s="218">
        <v>2</v>
      </c>
      <c r="B143" s="213" t="s">
        <v>295</v>
      </c>
      <c r="C143" s="362" t="s">
        <v>247</v>
      </c>
      <c r="D143" s="363"/>
      <c r="E143" s="363"/>
      <c r="F143" s="363"/>
      <c r="G143" s="363"/>
      <c r="H143" s="363"/>
      <c r="I143" s="363"/>
      <c r="J143" s="363"/>
      <c r="K143" s="363"/>
      <c r="L143" s="363"/>
      <c r="M143" s="363"/>
      <c r="N143" s="363"/>
      <c r="O143" s="363"/>
      <c r="P143" s="363"/>
      <c r="Q143" s="363"/>
      <c r="R143" s="363"/>
      <c r="S143" s="363"/>
      <c r="T143" s="364"/>
      <c r="U143" s="313">
        <f>AA143+AS143</f>
        <v>25</v>
      </c>
      <c r="V143" s="314"/>
      <c r="W143" s="315"/>
      <c r="X143" s="326">
        <f>U143/U147</f>
        <v>1.6393442622950821E-2</v>
      </c>
      <c r="Y143" s="327"/>
      <c r="Z143" s="328"/>
      <c r="AA143" s="313">
        <f>AD143+AG143</f>
        <v>10</v>
      </c>
      <c r="AB143" s="314"/>
      <c r="AC143" s="315"/>
      <c r="AD143" s="313">
        <v>5</v>
      </c>
      <c r="AE143" s="314"/>
      <c r="AF143" s="315"/>
      <c r="AG143" s="313">
        <v>5</v>
      </c>
      <c r="AH143" s="314"/>
      <c r="AI143" s="315"/>
      <c r="AJ143" s="313"/>
      <c r="AK143" s="314"/>
      <c r="AL143" s="315"/>
      <c r="AM143" s="313"/>
      <c r="AN143" s="314"/>
      <c r="AO143" s="315"/>
      <c r="AP143" s="313"/>
      <c r="AQ143" s="314"/>
      <c r="AR143" s="315"/>
      <c r="AS143" s="313">
        <f>AA143*1.5</f>
        <v>15</v>
      </c>
      <c r="AT143" s="314"/>
      <c r="AU143" s="314"/>
      <c r="AV143" s="354">
        <v>0.5</v>
      </c>
      <c r="AW143" s="314"/>
      <c r="AX143" s="314"/>
      <c r="AY143" s="315"/>
      <c r="AZ143" s="314">
        <v>0.5</v>
      </c>
      <c r="BA143" s="314"/>
      <c r="BB143" s="314"/>
      <c r="BC143" s="355"/>
      <c r="BD143" s="329">
        <v>1</v>
      </c>
      <c r="BE143" s="329"/>
      <c r="BF143" s="330"/>
    </row>
    <row r="144" spans="1:58" s="89" customFormat="1" ht="19.5" customHeight="1" x14ac:dyDescent="0.2">
      <c r="A144" s="218">
        <v>3</v>
      </c>
      <c r="B144" s="208" t="s">
        <v>296</v>
      </c>
      <c r="C144" s="362" t="s">
        <v>318</v>
      </c>
      <c r="D144" s="363"/>
      <c r="E144" s="363"/>
      <c r="F144" s="363"/>
      <c r="G144" s="363"/>
      <c r="H144" s="363"/>
      <c r="I144" s="363"/>
      <c r="J144" s="363"/>
      <c r="K144" s="363"/>
      <c r="L144" s="363"/>
      <c r="M144" s="363"/>
      <c r="N144" s="363"/>
      <c r="O144" s="363"/>
      <c r="P144" s="363"/>
      <c r="Q144" s="363"/>
      <c r="R144" s="363"/>
      <c r="S144" s="363"/>
      <c r="T144" s="364"/>
      <c r="U144" s="277">
        <f>AA144+AS144</f>
        <v>25</v>
      </c>
      <c r="V144" s="277"/>
      <c r="W144" s="277"/>
      <c r="X144" s="367">
        <f>U144/U147</f>
        <v>1.6393442622950821E-2</v>
      </c>
      <c r="Y144" s="367"/>
      <c r="Z144" s="367"/>
      <c r="AA144" s="277">
        <f>AD144+AG144</f>
        <v>10</v>
      </c>
      <c r="AB144" s="277"/>
      <c r="AC144" s="277"/>
      <c r="AD144" s="277"/>
      <c r="AE144" s="277"/>
      <c r="AF144" s="277"/>
      <c r="AG144" s="277">
        <v>10</v>
      </c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277"/>
      <c r="AS144" s="277">
        <f>AA144*1.5</f>
        <v>15</v>
      </c>
      <c r="AT144" s="277"/>
      <c r="AU144" s="313"/>
      <c r="AV144" s="354">
        <v>0.5</v>
      </c>
      <c r="AW144" s="314"/>
      <c r="AX144" s="314"/>
      <c r="AY144" s="315"/>
      <c r="AZ144" s="314">
        <v>0.5</v>
      </c>
      <c r="BA144" s="314"/>
      <c r="BB144" s="314"/>
      <c r="BC144" s="355"/>
      <c r="BD144" s="550">
        <v>1</v>
      </c>
      <c r="BE144" s="274"/>
      <c r="BF144" s="300"/>
    </row>
    <row r="145" spans="1:59" s="89" customFormat="1" ht="31.5" customHeight="1" thickBot="1" x14ac:dyDescent="0.25">
      <c r="A145" s="197">
        <v>4</v>
      </c>
      <c r="B145" s="221" t="s">
        <v>297</v>
      </c>
      <c r="C145" s="362" t="s">
        <v>248</v>
      </c>
      <c r="D145" s="363"/>
      <c r="E145" s="363"/>
      <c r="F145" s="363"/>
      <c r="G145" s="363"/>
      <c r="H145" s="363"/>
      <c r="I145" s="363"/>
      <c r="J145" s="363"/>
      <c r="K145" s="363"/>
      <c r="L145" s="363"/>
      <c r="M145" s="363"/>
      <c r="N145" s="363"/>
      <c r="O145" s="363"/>
      <c r="P145" s="363"/>
      <c r="Q145" s="363"/>
      <c r="R145" s="363"/>
      <c r="S145" s="363"/>
      <c r="T145" s="364"/>
      <c r="U145" s="341">
        <f>AA145+AS145</f>
        <v>25</v>
      </c>
      <c r="V145" s="341"/>
      <c r="W145" s="341"/>
      <c r="X145" s="409">
        <f>U145/U147</f>
        <v>1.6393442622950821E-2</v>
      </c>
      <c r="Y145" s="409"/>
      <c r="Z145" s="409"/>
      <c r="AA145" s="341">
        <f>AD145+AG145</f>
        <v>10</v>
      </c>
      <c r="AB145" s="341"/>
      <c r="AC145" s="341"/>
      <c r="AD145" s="341"/>
      <c r="AE145" s="341"/>
      <c r="AF145" s="341"/>
      <c r="AG145" s="341">
        <v>10</v>
      </c>
      <c r="AH145" s="341"/>
      <c r="AI145" s="341"/>
      <c r="AJ145" s="341"/>
      <c r="AK145" s="341"/>
      <c r="AL145" s="341"/>
      <c r="AM145" s="341"/>
      <c r="AN145" s="341"/>
      <c r="AO145" s="341"/>
      <c r="AP145" s="341"/>
      <c r="AQ145" s="341"/>
      <c r="AR145" s="341"/>
      <c r="AS145" s="341">
        <f>AA145*1.5</f>
        <v>15</v>
      </c>
      <c r="AT145" s="341"/>
      <c r="AU145" s="500"/>
      <c r="AV145" s="535">
        <v>0.5</v>
      </c>
      <c r="AW145" s="501"/>
      <c r="AX145" s="501"/>
      <c r="AY145" s="502"/>
      <c r="AZ145" s="501">
        <v>0.5</v>
      </c>
      <c r="BA145" s="501"/>
      <c r="BB145" s="501"/>
      <c r="BC145" s="536"/>
      <c r="BD145" s="334">
        <v>1</v>
      </c>
      <c r="BE145" s="353"/>
      <c r="BF145" s="417"/>
    </row>
    <row r="146" spans="1:59" s="89" customFormat="1" ht="15.95" customHeight="1" thickBot="1" x14ac:dyDescent="0.3">
      <c r="A146" s="37"/>
      <c r="B146" s="196"/>
      <c r="C146" s="521" t="s">
        <v>319</v>
      </c>
      <c r="D146" s="353"/>
      <c r="E146" s="353"/>
      <c r="F146" s="353"/>
      <c r="G146" s="353"/>
      <c r="H146" s="353"/>
      <c r="I146" s="353"/>
      <c r="J146" s="353"/>
      <c r="K146" s="353"/>
      <c r="L146" s="353"/>
      <c r="M146" s="353"/>
      <c r="N146" s="353"/>
      <c r="O146" s="353"/>
      <c r="P146" s="353"/>
      <c r="Q146" s="353"/>
      <c r="R146" s="353"/>
      <c r="S146" s="353"/>
      <c r="T146" s="353"/>
      <c r="U146" s="248">
        <f>AA146+AS146</f>
        <v>25</v>
      </c>
      <c r="V146" s="248"/>
      <c r="W146" s="248"/>
      <c r="X146" s="522">
        <f>U146/U147</f>
        <v>1.6393442622950821E-2</v>
      </c>
      <c r="Y146" s="522"/>
      <c r="Z146" s="522"/>
      <c r="AA146" s="382">
        <f>AD146+AG146</f>
        <v>10</v>
      </c>
      <c r="AB146" s="383"/>
      <c r="AC146" s="384"/>
      <c r="AD146" s="382">
        <v>5</v>
      </c>
      <c r="AE146" s="383"/>
      <c r="AF146" s="384"/>
      <c r="AG146" s="382">
        <v>5</v>
      </c>
      <c r="AH146" s="383"/>
      <c r="AI146" s="384"/>
      <c r="AJ146" s="382"/>
      <c r="AK146" s="383"/>
      <c r="AL146" s="384"/>
      <c r="AM146" s="382"/>
      <c r="AN146" s="383"/>
      <c r="AO146" s="384"/>
      <c r="AP146" s="382"/>
      <c r="AQ146" s="383"/>
      <c r="AR146" s="384"/>
      <c r="AS146" s="382">
        <v>15</v>
      </c>
      <c r="AT146" s="383"/>
      <c r="AU146" s="383"/>
      <c r="AV146" s="531">
        <v>0.5</v>
      </c>
      <c r="AW146" s="383"/>
      <c r="AX146" s="383"/>
      <c r="AY146" s="384"/>
      <c r="AZ146" s="383">
        <v>0.5</v>
      </c>
      <c r="BA146" s="383"/>
      <c r="BB146" s="383"/>
      <c r="BC146" s="532"/>
      <c r="BD146" s="384">
        <v>1</v>
      </c>
      <c r="BE146" s="248"/>
      <c r="BF146" s="526"/>
    </row>
    <row r="147" spans="1:59" s="89" customFormat="1" ht="15.95" customHeight="1" thickBot="1" x14ac:dyDescent="0.25">
      <c r="A147" s="59"/>
      <c r="B147" s="192"/>
      <c r="C147" s="301" t="s">
        <v>320</v>
      </c>
      <c r="D147" s="301"/>
      <c r="E147" s="301"/>
      <c r="F147" s="301"/>
      <c r="G147" s="301"/>
      <c r="H147" s="301"/>
      <c r="I147" s="301"/>
      <c r="J147" s="301"/>
      <c r="K147" s="301"/>
      <c r="L147" s="301"/>
      <c r="M147" s="301"/>
      <c r="N147" s="301"/>
      <c r="O147" s="301"/>
      <c r="P147" s="301"/>
      <c r="Q147" s="301"/>
      <c r="R147" s="301"/>
      <c r="S147" s="301"/>
      <c r="T147" s="301"/>
      <c r="U147" s="301">
        <f>U128+U146</f>
        <v>1525</v>
      </c>
      <c r="V147" s="301"/>
      <c r="W147" s="316"/>
      <c r="X147" s="317">
        <f>X128+X146</f>
        <v>1.0016393442622951</v>
      </c>
      <c r="Y147" s="318"/>
      <c r="Z147" s="319"/>
      <c r="AA147" s="301">
        <f>AA128+AA146</f>
        <v>610</v>
      </c>
      <c r="AB147" s="301"/>
      <c r="AC147" s="316"/>
      <c r="AD147" s="301">
        <f>AD128+AD146</f>
        <v>205</v>
      </c>
      <c r="AE147" s="301"/>
      <c r="AF147" s="316"/>
      <c r="AG147" s="301">
        <f>AG128+AG146</f>
        <v>5</v>
      </c>
      <c r="AH147" s="301"/>
      <c r="AI147" s="316"/>
      <c r="AJ147" s="301">
        <f>AJ128+AJ146</f>
        <v>0</v>
      </c>
      <c r="AK147" s="301"/>
      <c r="AL147" s="316"/>
      <c r="AM147" s="301">
        <f>AM128+AM146</f>
        <v>350</v>
      </c>
      <c r="AN147" s="301"/>
      <c r="AO147" s="316"/>
      <c r="AP147" s="301">
        <f>AP128+AP146</f>
        <v>50</v>
      </c>
      <c r="AQ147" s="301"/>
      <c r="AR147" s="316"/>
      <c r="AS147" s="301">
        <f>AS128+AS146</f>
        <v>915</v>
      </c>
      <c r="AT147" s="301"/>
      <c r="AU147" s="316"/>
      <c r="AV147" s="320">
        <f>AV128+AV142</f>
        <v>30.5</v>
      </c>
      <c r="AW147" s="321"/>
      <c r="AX147" s="321"/>
      <c r="AY147" s="321"/>
      <c r="AZ147" s="321">
        <f>AZ128+AZ142</f>
        <v>30.5</v>
      </c>
      <c r="BA147" s="321"/>
      <c r="BB147" s="321"/>
      <c r="BC147" s="322"/>
      <c r="BD147" s="323">
        <f>AV147+AZ147</f>
        <v>61</v>
      </c>
      <c r="BE147" s="324"/>
      <c r="BF147" s="325"/>
    </row>
    <row r="148" spans="1:59" s="89" customFormat="1" ht="12.75" customHeight="1" x14ac:dyDescent="0.2">
      <c r="A148" s="50"/>
      <c r="B148" s="50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7"/>
      <c r="R148" s="167"/>
      <c r="S148" s="167"/>
      <c r="T148" s="167"/>
      <c r="U148" s="167"/>
      <c r="V148" s="167"/>
      <c r="W148" s="167"/>
      <c r="X148" s="43"/>
      <c r="Y148" s="43"/>
      <c r="Z148" s="43"/>
      <c r="AA148" s="167"/>
      <c r="AB148" s="167"/>
      <c r="AC148" s="167"/>
      <c r="AD148" s="167"/>
      <c r="AE148" s="167"/>
      <c r="AF148" s="167"/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55"/>
      <c r="AW148" s="155"/>
      <c r="AX148" s="155"/>
      <c r="AY148" s="155"/>
      <c r="AZ148" s="155"/>
      <c r="BA148" s="155"/>
      <c r="BB148" s="155"/>
      <c r="BC148" s="155"/>
      <c r="BD148" s="167"/>
      <c r="BE148" s="167"/>
      <c r="BF148" s="167"/>
    </row>
    <row r="149" spans="1:59" s="89" customFormat="1" ht="15" customHeight="1" thickBot="1" x14ac:dyDescent="0.3">
      <c r="A149" s="8"/>
      <c r="B149" s="8"/>
      <c r="C149" s="302" t="s">
        <v>321</v>
      </c>
      <c r="D149" s="302"/>
      <c r="E149" s="302"/>
      <c r="F149" s="302"/>
      <c r="G149" s="302"/>
      <c r="H149" s="302"/>
      <c r="I149" s="302"/>
      <c r="J149" s="302"/>
      <c r="K149" s="302"/>
      <c r="L149" s="302"/>
      <c r="M149" s="302"/>
      <c r="N149" s="302"/>
      <c r="O149" s="302"/>
      <c r="P149" s="302"/>
      <c r="Q149" s="302"/>
      <c r="R149" s="302"/>
      <c r="S149" s="302"/>
      <c r="T149" s="302"/>
      <c r="U149" s="302"/>
      <c r="V149" s="302"/>
      <c r="W149" s="302"/>
      <c r="X149" s="302"/>
      <c r="Y149" s="302"/>
      <c r="Z149" s="302"/>
      <c r="AA149" s="302"/>
      <c r="AB149" s="302"/>
      <c r="AC149" s="302"/>
      <c r="AD149" s="302"/>
      <c r="AE149" s="302"/>
      <c r="AF149" s="302"/>
      <c r="AG149" s="302"/>
      <c r="AH149" s="302"/>
      <c r="AI149" s="302"/>
      <c r="AJ149" s="302"/>
      <c r="AK149" s="302"/>
      <c r="AL149" s="302"/>
      <c r="AM149" s="302"/>
      <c r="AN149" s="302"/>
      <c r="AO149" s="302"/>
      <c r="AP149" s="302"/>
      <c r="AQ149" s="302"/>
      <c r="AR149" s="302"/>
      <c r="AS149" s="302"/>
      <c r="AT149" s="302"/>
      <c r="AU149" s="302"/>
      <c r="AV149" s="302"/>
      <c r="AW149" s="302"/>
      <c r="AX149" s="302"/>
      <c r="AY149" s="302"/>
      <c r="AZ149" s="302"/>
      <c r="BA149" s="302"/>
      <c r="BB149" s="302"/>
      <c r="BC149" s="302"/>
      <c r="BD149" s="302"/>
      <c r="BE149" s="302"/>
      <c r="BF149" s="302"/>
    </row>
    <row r="150" spans="1:59" s="89" customFormat="1" ht="15.95" customHeight="1" x14ac:dyDescent="0.2">
      <c r="A150" s="244" t="s">
        <v>1</v>
      </c>
      <c r="B150" s="246" t="s">
        <v>213</v>
      </c>
      <c r="C150" s="249" t="s">
        <v>214</v>
      </c>
      <c r="D150" s="249"/>
      <c r="E150" s="249"/>
      <c r="F150" s="249"/>
      <c r="G150" s="249"/>
      <c r="H150" s="249"/>
      <c r="I150" s="249"/>
      <c r="J150" s="249"/>
      <c r="K150" s="249"/>
      <c r="L150" s="249"/>
      <c r="M150" s="249"/>
      <c r="N150" s="249"/>
      <c r="O150" s="249"/>
      <c r="P150" s="249"/>
      <c r="Q150" s="249"/>
      <c r="R150" s="249"/>
      <c r="S150" s="249"/>
      <c r="T150" s="249"/>
      <c r="U150" s="252" t="s">
        <v>216</v>
      </c>
      <c r="V150" s="252"/>
      <c r="W150" s="252"/>
      <c r="X150" s="252"/>
      <c r="Y150" s="252"/>
      <c r="Z150" s="252"/>
      <c r="AA150" s="252"/>
      <c r="AB150" s="252"/>
      <c r="AC150" s="252"/>
      <c r="AD150" s="252"/>
      <c r="AE150" s="252"/>
      <c r="AF150" s="252"/>
      <c r="AG150" s="252"/>
      <c r="AH150" s="252"/>
      <c r="AI150" s="252"/>
      <c r="AJ150" s="252"/>
      <c r="AK150" s="252"/>
      <c r="AL150" s="252"/>
      <c r="AM150" s="252"/>
      <c r="AN150" s="252"/>
      <c r="AO150" s="252"/>
      <c r="AP150" s="252"/>
      <c r="AQ150" s="252"/>
      <c r="AR150" s="252"/>
      <c r="AS150" s="252"/>
      <c r="AT150" s="252"/>
      <c r="AU150" s="253"/>
      <c r="AV150" s="254" t="s">
        <v>218</v>
      </c>
      <c r="AW150" s="252"/>
      <c r="AX150" s="252"/>
      <c r="AY150" s="252"/>
      <c r="AZ150" s="252"/>
      <c r="BA150" s="252"/>
      <c r="BB150" s="252"/>
      <c r="BC150" s="255"/>
      <c r="BD150" s="256" t="s">
        <v>219</v>
      </c>
      <c r="BE150" s="257"/>
      <c r="BF150" s="258"/>
      <c r="BG150" s="19"/>
    </row>
    <row r="151" spans="1:59" s="89" customFormat="1" ht="15.95" customHeight="1" x14ac:dyDescent="0.25">
      <c r="A151" s="245"/>
      <c r="B151" s="247"/>
      <c r="C151" s="250"/>
      <c r="D151" s="250"/>
      <c r="E151" s="250"/>
      <c r="F151" s="250"/>
      <c r="G151" s="250"/>
      <c r="H151" s="250"/>
      <c r="I151" s="250"/>
      <c r="J151" s="250"/>
      <c r="K151" s="250"/>
      <c r="L151" s="250"/>
      <c r="M151" s="250"/>
      <c r="N151" s="250"/>
      <c r="O151" s="250"/>
      <c r="P151" s="250"/>
      <c r="Q151" s="250"/>
      <c r="R151" s="250"/>
      <c r="S151" s="250"/>
      <c r="T151" s="250"/>
      <c r="U151" s="265" t="s">
        <v>215</v>
      </c>
      <c r="V151" s="266"/>
      <c r="W151" s="266"/>
      <c r="X151" s="266"/>
      <c r="Y151" s="266"/>
      <c r="Z151" s="267"/>
      <c r="AA151" s="274" t="s">
        <v>217</v>
      </c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5"/>
      <c r="AV151" s="276">
        <v>1</v>
      </c>
      <c r="AW151" s="277"/>
      <c r="AX151" s="277"/>
      <c r="AY151" s="277"/>
      <c r="AZ151" s="277">
        <v>2</v>
      </c>
      <c r="BA151" s="277"/>
      <c r="BB151" s="277"/>
      <c r="BC151" s="278"/>
      <c r="BD151" s="259"/>
      <c r="BE151" s="260"/>
      <c r="BF151" s="261"/>
      <c r="BG151" s="11"/>
    </row>
    <row r="152" spans="1:59" s="89" customFormat="1" ht="15.95" customHeight="1" x14ac:dyDescent="0.2">
      <c r="A152" s="245"/>
      <c r="B152" s="247"/>
      <c r="C152" s="250"/>
      <c r="D152" s="250"/>
      <c r="E152" s="250"/>
      <c r="F152" s="250"/>
      <c r="G152" s="250"/>
      <c r="H152" s="250"/>
      <c r="I152" s="250"/>
      <c r="J152" s="250"/>
      <c r="K152" s="250"/>
      <c r="L152" s="250"/>
      <c r="M152" s="250"/>
      <c r="N152" s="250"/>
      <c r="O152" s="250"/>
      <c r="P152" s="250"/>
      <c r="Q152" s="250"/>
      <c r="R152" s="250"/>
      <c r="S152" s="250"/>
      <c r="T152" s="250"/>
      <c r="U152" s="268"/>
      <c r="V152" s="269"/>
      <c r="W152" s="269"/>
      <c r="X152" s="269"/>
      <c r="Y152" s="269"/>
      <c r="Z152" s="270"/>
      <c r="AA152" s="279" t="s">
        <v>204</v>
      </c>
      <c r="AB152" s="279"/>
      <c r="AC152" s="279"/>
      <c r="AD152" s="279" t="s">
        <v>222</v>
      </c>
      <c r="AE152" s="279"/>
      <c r="AF152" s="279"/>
      <c r="AG152" s="281" t="s">
        <v>231</v>
      </c>
      <c r="AH152" s="281"/>
      <c r="AI152" s="281"/>
      <c r="AJ152" s="281" t="s">
        <v>230</v>
      </c>
      <c r="AK152" s="281"/>
      <c r="AL152" s="281"/>
      <c r="AM152" s="279" t="s">
        <v>232</v>
      </c>
      <c r="AN152" s="279"/>
      <c r="AO152" s="279"/>
      <c r="AP152" s="281" t="s">
        <v>233</v>
      </c>
      <c r="AQ152" s="281"/>
      <c r="AR152" s="281"/>
      <c r="AS152" s="281" t="s">
        <v>234</v>
      </c>
      <c r="AT152" s="281"/>
      <c r="AU152" s="283"/>
      <c r="AV152" s="285" t="s">
        <v>235</v>
      </c>
      <c r="AW152" s="286"/>
      <c r="AX152" s="286"/>
      <c r="AY152" s="287"/>
      <c r="AZ152" s="294" t="s">
        <v>236</v>
      </c>
      <c r="BA152" s="286"/>
      <c r="BB152" s="286"/>
      <c r="BC152" s="295"/>
      <c r="BD152" s="259"/>
      <c r="BE152" s="260"/>
      <c r="BF152" s="261"/>
      <c r="BG152" s="19"/>
    </row>
    <row r="153" spans="1:59" s="89" customFormat="1" ht="15.95" customHeight="1" x14ac:dyDescent="0.2">
      <c r="A153" s="245"/>
      <c r="B153" s="247"/>
      <c r="C153" s="251"/>
      <c r="D153" s="251"/>
      <c r="E153" s="251"/>
      <c r="F153" s="251"/>
      <c r="G153" s="251"/>
      <c r="H153" s="251"/>
      <c r="I153" s="251"/>
      <c r="J153" s="251"/>
      <c r="K153" s="251"/>
      <c r="L153" s="251"/>
      <c r="M153" s="251"/>
      <c r="N153" s="251"/>
      <c r="O153" s="251"/>
      <c r="P153" s="251"/>
      <c r="Q153" s="251"/>
      <c r="R153" s="251"/>
      <c r="S153" s="251"/>
      <c r="T153" s="251"/>
      <c r="U153" s="268"/>
      <c r="V153" s="269"/>
      <c r="W153" s="269"/>
      <c r="X153" s="269"/>
      <c r="Y153" s="269"/>
      <c r="Z153" s="270"/>
      <c r="AA153" s="280"/>
      <c r="AB153" s="280"/>
      <c r="AC153" s="280"/>
      <c r="AD153" s="280"/>
      <c r="AE153" s="280"/>
      <c r="AF153" s="280"/>
      <c r="AG153" s="282"/>
      <c r="AH153" s="282"/>
      <c r="AI153" s="282"/>
      <c r="AJ153" s="282"/>
      <c r="AK153" s="282"/>
      <c r="AL153" s="282"/>
      <c r="AM153" s="280"/>
      <c r="AN153" s="280"/>
      <c r="AO153" s="280"/>
      <c r="AP153" s="282"/>
      <c r="AQ153" s="282"/>
      <c r="AR153" s="282"/>
      <c r="AS153" s="282"/>
      <c r="AT153" s="282"/>
      <c r="AU153" s="284"/>
      <c r="AV153" s="288"/>
      <c r="AW153" s="289"/>
      <c r="AX153" s="289"/>
      <c r="AY153" s="290"/>
      <c r="AZ153" s="296"/>
      <c r="BA153" s="289"/>
      <c r="BB153" s="289"/>
      <c r="BC153" s="297"/>
      <c r="BD153" s="262"/>
      <c r="BE153" s="263"/>
      <c r="BF153" s="264"/>
    </row>
    <row r="154" spans="1:59" s="89" customFormat="1" ht="15.95" customHeight="1" x14ac:dyDescent="0.2">
      <c r="A154" s="245"/>
      <c r="B154" s="247"/>
      <c r="C154" s="251"/>
      <c r="D154" s="251"/>
      <c r="E154" s="251"/>
      <c r="F154" s="251"/>
      <c r="G154" s="251"/>
      <c r="H154" s="251"/>
      <c r="I154" s="251"/>
      <c r="J154" s="251"/>
      <c r="K154" s="251"/>
      <c r="L154" s="251"/>
      <c r="M154" s="251"/>
      <c r="N154" s="251"/>
      <c r="O154" s="251"/>
      <c r="P154" s="251"/>
      <c r="Q154" s="251"/>
      <c r="R154" s="251"/>
      <c r="S154" s="251"/>
      <c r="T154" s="251"/>
      <c r="U154" s="268"/>
      <c r="V154" s="269"/>
      <c r="W154" s="269"/>
      <c r="X154" s="269"/>
      <c r="Y154" s="269"/>
      <c r="Z154" s="270"/>
      <c r="AA154" s="280"/>
      <c r="AB154" s="280"/>
      <c r="AC154" s="280"/>
      <c r="AD154" s="280"/>
      <c r="AE154" s="280"/>
      <c r="AF154" s="280"/>
      <c r="AG154" s="282"/>
      <c r="AH154" s="282"/>
      <c r="AI154" s="282"/>
      <c r="AJ154" s="282"/>
      <c r="AK154" s="282"/>
      <c r="AL154" s="282"/>
      <c r="AM154" s="280"/>
      <c r="AN154" s="280"/>
      <c r="AO154" s="280"/>
      <c r="AP154" s="282"/>
      <c r="AQ154" s="282"/>
      <c r="AR154" s="282"/>
      <c r="AS154" s="282"/>
      <c r="AT154" s="282"/>
      <c r="AU154" s="284"/>
      <c r="AV154" s="288"/>
      <c r="AW154" s="289"/>
      <c r="AX154" s="289"/>
      <c r="AY154" s="290"/>
      <c r="AZ154" s="296"/>
      <c r="BA154" s="289"/>
      <c r="BB154" s="289"/>
      <c r="BC154" s="297"/>
      <c r="BD154" s="262"/>
      <c r="BE154" s="263"/>
      <c r="BF154" s="264"/>
    </row>
    <row r="155" spans="1:59" s="8" customFormat="1" ht="15.95" customHeight="1" x14ac:dyDescent="0.25">
      <c r="A155" s="245"/>
      <c r="B155" s="247"/>
      <c r="C155" s="251"/>
      <c r="D155" s="251"/>
      <c r="E155" s="251"/>
      <c r="F155" s="251"/>
      <c r="G155" s="251"/>
      <c r="H155" s="251"/>
      <c r="I155" s="251"/>
      <c r="J155" s="251"/>
      <c r="K155" s="251"/>
      <c r="L155" s="251"/>
      <c r="M155" s="251"/>
      <c r="N155" s="251"/>
      <c r="O155" s="251"/>
      <c r="P155" s="251"/>
      <c r="Q155" s="251"/>
      <c r="R155" s="251"/>
      <c r="S155" s="251"/>
      <c r="T155" s="251"/>
      <c r="U155" s="271"/>
      <c r="V155" s="272"/>
      <c r="W155" s="272"/>
      <c r="X155" s="272"/>
      <c r="Y155" s="272"/>
      <c r="Z155" s="273"/>
      <c r="AA155" s="280"/>
      <c r="AB155" s="280"/>
      <c r="AC155" s="280"/>
      <c r="AD155" s="280"/>
      <c r="AE155" s="280"/>
      <c r="AF155" s="280"/>
      <c r="AG155" s="282"/>
      <c r="AH155" s="282"/>
      <c r="AI155" s="282"/>
      <c r="AJ155" s="282"/>
      <c r="AK155" s="282"/>
      <c r="AL155" s="282"/>
      <c r="AM155" s="280"/>
      <c r="AN155" s="280"/>
      <c r="AO155" s="280"/>
      <c r="AP155" s="282"/>
      <c r="AQ155" s="282"/>
      <c r="AR155" s="282"/>
      <c r="AS155" s="282"/>
      <c r="AT155" s="282"/>
      <c r="AU155" s="284"/>
      <c r="AV155" s="291"/>
      <c r="AW155" s="292"/>
      <c r="AX155" s="292"/>
      <c r="AY155" s="293"/>
      <c r="AZ155" s="298"/>
      <c r="BA155" s="292"/>
      <c r="BB155" s="292"/>
      <c r="BC155" s="299"/>
      <c r="BD155" s="262"/>
      <c r="BE155" s="263"/>
      <c r="BF155" s="264"/>
      <c r="BG155" s="89"/>
    </row>
    <row r="156" spans="1:59" s="8" customFormat="1" ht="22.5" customHeight="1" thickBot="1" x14ac:dyDescent="0.3">
      <c r="A156" s="245"/>
      <c r="B156" s="248"/>
      <c r="C156" s="251"/>
      <c r="D156" s="251"/>
      <c r="E156" s="251"/>
      <c r="F156" s="251"/>
      <c r="G156" s="251"/>
      <c r="H156" s="251"/>
      <c r="I156" s="251"/>
      <c r="J156" s="251"/>
      <c r="K156" s="251"/>
      <c r="L156" s="251"/>
      <c r="M156" s="251"/>
      <c r="N156" s="251"/>
      <c r="O156" s="251"/>
      <c r="P156" s="251"/>
      <c r="Q156" s="251"/>
      <c r="R156" s="251"/>
      <c r="S156" s="251"/>
      <c r="T156" s="251"/>
      <c r="U156" s="404" t="s">
        <v>221</v>
      </c>
      <c r="V156" s="404"/>
      <c r="W156" s="404"/>
      <c r="X156" s="404" t="s">
        <v>2</v>
      </c>
      <c r="Y156" s="404"/>
      <c r="Z156" s="404"/>
      <c r="AA156" s="280"/>
      <c r="AB156" s="280"/>
      <c r="AC156" s="280"/>
      <c r="AD156" s="280"/>
      <c r="AE156" s="280"/>
      <c r="AF156" s="280"/>
      <c r="AG156" s="282"/>
      <c r="AH156" s="282"/>
      <c r="AI156" s="282"/>
      <c r="AJ156" s="282"/>
      <c r="AK156" s="282"/>
      <c r="AL156" s="282"/>
      <c r="AM156" s="280"/>
      <c r="AN156" s="280"/>
      <c r="AO156" s="280"/>
      <c r="AP156" s="282"/>
      <c r="AQ156" s="282"/>
      <c r="AR156" s="282"/>
      <c r="AS156" s="282"/>
      <c r="AT156" s="282"/>
      <c r="AU156" s="284"/>
      <c r="AV156" s="340" t="s">
        <v>237</v>
      </c>
      <c r="AW156" s="341"/>
      <c r="AX156" s="341"/>
      <c r="AY156" s="341"/>
      <c r="AZ156" s="341"/>
      <c r="BA156" s="341"/>
      <c r="BB156" s="341"/>
      <c r="BC156" s="342"/>
      <c r="BD156" s="262"/>
      <c r="BE156" s="263"/>
      <c r="BF156" s="264"/>
      <c r="BG156" s="89"/>
    </row>
    <row r="157" spans="1:59" s="8" customFormat="1" ht="15.95" customHeight="1" thickBot="1" x14ac:dyDescent="0.3">
      <c r="A157" s="235">
        <v>1</v>
      </c>
      <c r="B157" s="234"/>
      <c r="C157" s="373">
        <v>2</v>
      </c>
      <c r="D157" s="373"/>
      <c r="E157" s="373"/>
      <c r="F157" s="373"/>
      <c r="G157" s="373"/>
      <c r="H157" s="373"/>
      <c r="I157" s="373"/>
      <c r="J157" s="373"/>
      <c r="K157" s="373"/>
      <c r="L157" s="373"/>
      <c r="M157" s="373"/>
      <c r="N157" s="373"/>
      <c r="O157" s="373"/>
      <c r="P157" s="373"/>
      <c r="Q157" s="373"/>
      <c r="R157" s="373"/>
      <c r="S157" s="373"/>
      <c r="T157" s="373"/>
      <c r="U157" s="301">
        <v>3</v>
      </c>
      <c r="V157" s="301"/>
      <c r="W157" s="301"/>
      <c r="X157" s="301">
        <v>4</v>
      </c>
      <c r="Y157" s="301"/>
      <c r="Z157" s="301"/>
      <c r="AA157" s="301">
        <v>5</v>
      </c>
      <c r="AB157" s="301"/>
      <c r="AC157" s="301"/>
      <c r="AD157" s="301">
        <v>6</v>
      </c>
      <c r="AE157" s="301"/>
      <c r="AF157" s="301"/>
      <c r="AG157" s="301">
        <v>7</v>
      </c>
      <c r="AH157" s="301"/>
      <c r="AI157" s="301"/>
      <c r="AJ157" s="301">
        <v>8</v>
      </c>
      <c r="AK157" s="301"/>
      <c r="AL157" s="301"/>
      <c r="AM157" s="301">
        <v>9</v>
      </c>
      <c r="AN157" s="301"/>
      <c r="AO157" s="301"/>
      <c r="AP157" s="301">
        <v>10</v>
      </c>
      <c r="AQ157" s="301"/>
      <c r="AR157" s="301"/>
      <c r="AS157" s="301">
        <v>11</v>
      </c>
      <c r="AT157" s="301"/>
      <c r="AU157" s="301"/>
      <c r="AV157" s="301">
        <v>12</v>
      </c>
      <c r="AW157" s="301"/>
      <c r="AX157" s="301"/>
      <c r="AY157" s="301"/>
      <c r="AZ157" s="301">
        <v>13</v>
      </c>
      <c r="BA157" s="301"/>
      <c r="BB157" s="301"/>
      <c r="BC157" s="301"/>
      <c r="BD157" s="301">
        <v>14</v>
      </c>
      <c r="BE157" s="301"/>
      <c r="BF157" s="312"/>
      <c r="BG157" s="89"/>
    </row>
    <row r="158" spans="1:59" s="8" customFormat="1" ht="18.75" customHeight="1" thickBot="1" x14ac:dyDescent="0.3">
      <c r="A158" s="236"/>
      <c r="B158" s="186"/>
      <c r="C158" s="338" t="s">
        <v>220</v>
      </c>
      <c r="D158" s="339"/>
      <c r="E158" s="339"/>
      <c r="F158" s="339"/>
      <c r="G158" s="339"/>
      <c r="H158" s="339"/>
      <c r="I158" s="339"/>
      <c r="J158" s="339"/>
      <c r="K158" s="339"/>
      <c r="L158" s="339"/>
      <c r="M158" s="339"/>
      <c r="N158" s="339"/>
      <c r="O158" s="339"/>
      <c r="P158" s="339"/>
      <c r="Q158" s="339"/>
      <c r="R158" s="339"/>
      <c r="S158" s="339"/>
      <c r="T158" s="339"/>
      <c r="U158" s="247"/>
      <c r="V158" s="247"/>
      <c r="W158" s="247"/>
      <c r="X158" s="247"/>
      <c r="Y158" s="247"/>
      <c r="Z158" s="247"/>
      <c r="AA158" s="247"/>
      <c r="AB158" s="247"/>
      <c r="AC158" s="247"/>
      <c r="AD158" s="247"/>
      <c r="AE158" s="247"/>
      <c r="AF158" s="247"/>
      <c r="AG158" s="247"/>
      <c r="AH158" s="247"/>
      <c r="AI158" s="247"/>
      <c r="AJ158" s="247"/>
      <c r="AK158" s="247"/>
      <c r="AL158" s="247"/>
      <c r="AM158" s="247"/>
      <c r="AN158" s="247"/>
      <c r="AO158" s="247"/>
      <c r="AP158" s="247"/>
      <c r="AQ158" s="247"/>
      <c r="AR158" s="247"/>
      <c r="AS158" s="247"/>
      <c r="AT158" s="247"/>
      <c r="AU158" s="247"/>
      <c r="AV158" s="247"/>
      <c r="AW158" s="247"/>
      <c r="AX158" s="247"/>
      <c r="AY158" s="247"/>
      <c r="AZ158" s="247"/>
      <c r="BA158" s="247"/>
      <c r="BB158" s="247"/>
      <c r="BC158" s="247"/>
      <c r="BD158" s="247"/>
      <c r="BE158" s="247"/>
      <c r="BF158" s="343"/>
      <c r="BG158" s="89"/>
    </row>
    <row r="159" spans="1:59" s="56" customFormat="1" ht="18.75" customHeight="1" x14ac:dyDescent="0.25">
      <c r="A159" s="240">
        <v>1</v>
      </c>
      <c r="B159" s="229" t="s">
        <v>276</v>
      </c>
      <c r="C159" s="303" t="s">
        <v>322</v>
      </c>
      <c r="D159" s="303"/>
      <c r="E159" s="303"/>
      <c r="F159" s="303"/>
      <c r="G159" s="303"/>
      <c r="H159" s="303"/>
      <c r="I159" s="303"/>
      <c r="J159" s="303"/>
      <c r="K159" s="303"/>
      <c r="L159" s="303"/>
      <c r="M159" s="303"/>
      <c r="N159" s="303"/>
      <c r="O159" s="303"/>
      <c r="P159" s="303"/>
      <c r="Q159" s="303"/>
      <c r="R159" s="303"/>
      <c r="S159" s="303"/>
      <c r="T159" s="303"/>
      <c r="U159" s="304">
        <f t="shared" ref="U159:U168" si="42">AA159+AS159</f>
        <v>150</v>
      </c>
      <c r="V159" s="304"/>
      <c r="W159" s="304"/>
      <c r="X159" s="305">
        <f>U159/U188</f>
        <v>9.8360655737704916E-2</v>
      </c>
      <c r="Y159" s="305"/>
      <c r="Z159" s="305"/>
      <c r="AA159" s="304">
        <f>AD159+AG159+AJ159+AM159+AP159</f>
        <v>60</v>
      </c>
      <c r="AB159" s="304"/>
      <c r="AC159" s="304"/>
      <c r="AD159" s="304">
        <v>20</v>
      </c>
      <c r="AE159" s="304"/>
      <c r="AF159" s="304"/>
      <c r="AG159" s="304"/>
      <c r="AH159" s="304"/>
      <c r="AI159" s="304"/>
      <c r="AJ159" s="304"/>
      <c r="AK159" s="304"/>
      <c r="AL159" s="304"/>
      <c r="AM159" s="304">
        <v>35</v>
      </c>
      <c r="AN159" s="304"/>
      <c r="AO159" s="304"/>
      <c r="AP159" s="304">
        <v>5</v>
      </c>
      <c r="AQ159" s="304"/>
      <c r="AR159" s="304"/>
      <c r="AS159" s="304">
        <f>AA159*1.5</f>
        <v>90</v>
      </c>
      <c r="AT159" s="304"/>
      <c r="AU159" s="391"/>
      <c r="AV159" s="399">
        <v>6</v>
      </c>
      <c r="AW159" s="400"/>
      <c r="AX159" s="400"/>
      <c r="AY159" s="400"/>
      <c r="AZ159" s="400"/>
      <c r="BA159" s="400"/>
      <c r="BB159" s="400"/>
      <c r="BC159" s="400"/>
      <c r="BD159" s="397">
        <f t="shared" ref="BD159:BD162" si="43">SUM(AV159:BC159)</f>
        <v>6</v>
      </c>
      <c r="BE159" s="397"/>
      <c r="BF159" s="398"/>
      <c r="BG159" s="89"/>
    </row>
    <row r="160" spans="1:59" s="49" customFormat="1" ht="18.75" customHeight="1" x14ac:dyDescent="0.25">
      <c r="A160" s="239">
        <v>2</v>
      </c>
      <c r="B160" s="229" t="s">
        <v>277</v>
      </c>
      <c r="C160" s="352" t="s">
        <v>309</v>
      </c>
      <c r="D160" s="352"/>
      <c r="E160" s="352"/>
      <c r="F160" s="352"/>
      <c r="G160" s="352"/>
      <c r="H160" s="352"/>
      <c r="I160" s="352"/>
      <c r="J160" s="352"/>
      <c r="K160" s="352"/>
      <c r="L160" s="352"/>
      <c r="M160" s="352"/>
      <c r="N160" s="352"/>
      <c r="O160" s="352"/>
      <c r="P160" s="352"/>
      <c r="Q160" s="352"/>
      <c r="R160" s="352"/>
      <c r="S160" s="352"/>
      <c r="T160" s="352"/>
      <c r="U160" s="277">
        <f t="shared" si="42"/>
        <v>150</v>
      </c>
      <c r="V160" s="277"/>
      <c r="W160" s="277"/>
      <c r="X160" s="367">
        <f>U160/U188</f>
        <v>9.8360655737704916E-2</v>
      </c>
      <c r="Y160" s="367"/>
      <c r="Z160" s="367"/>
      <c r="AA160" s="277">
        <f t="shared" ref="AA160:AA168" si="44">AD160+AG160+AJ160+AM160+AP160</f>
        <v>60</v>
      </c>
      <c r="AB160" s="277"/>
      <c r="AC160" s="277"/>
      <c r="AD160" s="277">
        <v>20</v>
      </c>
      <c r="AE160" s="277"/>
      <c r="AF160" s="277"/>
      <c r="AG160" s="277"/>
      <c r="AH160" s="277"/>
      <c r="AI160" s="277"/>
      <c r="AJ160" s="277"/>
      <c r="AK160" s="277"/>
      <c r="AL160" s="277"/>
      <c r="AM160" s="277">
        <v>35</v>
      </c>
      <c r="AN160" s="277"/>
      <c r="AO160" s="277"/>
      <c r="AP160" s="277">
        <v>5</v>
      </c>
      <c r="AQ160" s="277"/>
      <c r="AR160" s="277"/>
      <c r="AS160" s="277">
        <f>AA160*1.5</f>
        <v>90</v>
      </c>
      <c r="AT160" s="277"/>
      <c r="AU160" s="278"/>
      <c r="AV160" s="402">
        <v>6</v>
      </c>
      <c r="AW160" s="368"/>
      <c r="AX160" s="368"/>
      <c r="AY160" s="368"/>
      <c r="AZ160" s="368"/>
      <c r="BA160" s="368"/>
      <c r="BB160" s="368"/>
      <c r="BC160" s="368"/>
      <c r="BD160" s="365">
        <f t="shared" si="43"/>
        <v>6</v>
      </c>
      <c r="BE160" s="365"/>
      <c r="BF160" s="366"/>
      <c r="BG160" s="89"/>
    </row>
    <row r="161" spans="1:59" s="49" customFormat="1" ht="18.75" customHeight="1" x14ac:dyDescent="0.25">
      <c r="A161" s="239">
        <v>3</v>
      </c>
      <c r="B161" s="229" t="s">
        <v>278</v>
      </c>
      <c r="C161" s="352" t="s">
        <v>323</v>
      </c>
      <c r="D161" s="352"/>
      <c r="E161" s="352"/>
      <c r="F161" s="352"/>
      <c r="G161" s="352"/>
      <c r="H161" s="352"/>
      <c r="I161" s="352"/>
      <c r="J161" s="352"/>
      <c r="K161" s="352"/>
      <c r="L161" s="352"/>
      <c r="M161" s="352"/>
      <c r="N161" s="352"/>
      <c r="O161" s="352"/>
      <c r="P161" s="352"/>
      <c r="Q161" s="352"/>
      <c r="R161" s="352"/>
      <c r="S161" s="352"/>
      <c r="T161" s="352"/>
      <c r="U161" s="277">
        <f t="shared" si="42"/>
        <v>150</v>
      </c>
      <c r="V161" s="277"/>
      <c r="W161" s="277"/>
      <c r="X161" s="367">
        <f>U161/U188</f>
        <v>9.8360655737704916E-2</v>
      </c>
      <c r="Y161" s="367"/>
      <c r="Z161" s="367"/>
      <c r="AA161" s="277">
        <f t="shared" si="44"/>
        <v>60</v>
      </c>
      <c r="AB161" s="277"/>
      <c r="AC161" s="277"/>
      <c r="AD161" s="277">
        <v>20</v>
      </c>
      <c r="AE161" s="277"/>
      <c r="AF161" s="277"/>
      <c r="AG161" s="277"/>
      <c r="AH161" s="277"/>
      <c r="AI161" s="277"/>
      <c r="AJ161" s="277"/>
      <c r="AK161" s="277"/>
      <c r="AL161" s="277"/>
      <c r="AM161" s="277">
        <v>35</v>
      </c>
      <c r="AN161" s="277"/>
      <c r="AO161" s="277"/>
      <c r="AP161" s="277">
        <v>5</v>
      </c>
      <c r="AQ161" s="277"/>
      <c r="AR161" s="277"/>
      <c r="AS161" s="277">
        <f t="shared" ref="AS161:AS168" si="45">AA161*1.5</f>
        <v>90</v>
      </c>
      <c r="AT161" s="277"/>
      <c r="AU161" s="278"/>
      <c r="AV161" s="390">
        <v>6</v>
      </c>
      <c r="AW161" s="368"/>
      <c r="AX161" s="368"/>
      <c r="AY161" s="368"/>
      <c r="AZ161" s="368"/>
      <c r="BA161" s="368"/>
      <c r="BB161" s="368"/>
      <c r="BC161" s="368"/>
      <c r="BD161" s="365">
        <f t="shared" si="43"/>
        <v>6</v>
      </c>
      <c r="BE161" s="365"/>
      <c r="BF161" s="366"/>
      <c r="BG161" s="89"/>
    </row>
    <row r="162" spans="1:59" ht="18.75" customHeight="1" x14ac:dyDescent="0.2">
      <c r="B162" s="229"/>
      <c r="C162" s="352"/>
      <c r="D162" s="352"/>
      <c r="E162" s="352"/>
      <c r="F162" s="352"/>
      <c r="G162" s="352"/>
      <c r="H162" s="352"/>
      <c r="I162" s="352"/>
      <c r="J162" s="352"/>
      <c r="K162" s="352"/>
      <c r="L162" s="352"/>
      <c r="M162" s="352"/>
      <c r="N162" s="352"/>
      <c r="O162" s="352"/>
      <c r="P162" s="352"/>
      <c r="Q162" s="352"/>
      <c r="R162" s="352"/>
      <c r="S162" s="352"/>
      <c r="T162" s="352"/>
      <c r="U162" s="277">
        <f t="shared" si="42"/>
        <v>150</v>
      </c>
      <c r="V162" s="277"/>
      <c r="W162" s="277"/>
      <c r="X162" s="367">
        <f>U162/U188</f>
        <v>9.8360655737704916E-2</v>
      </c>
      <c r="Y162" s="367"/>
      <c r="Z162" s="367"/>
      <c r="AA162" s="277">
        <f t="shared" si="44"/>
        <v>60</v>
      </c>
      <c r="AB162" s="277"/>
      <c r="AC162" s="277"/>
      <c r="AD162" s="277">
        <v>20</v>
      </c>
      <c r="AE162" s="277"/>
      <c r="AF162" s="277"/>
      <c r="AG162" s="277"/>
      <c r="AH162" s="277"/>
      <c r="AI162" s="277"/>
      <c r="AJ162" s="277"/>
      <c r="AK162" s="277"/>
      <c r="AL162" s="277"/>
      <c r="AM162" s="277">
        <v>35</v>
      </c>
      <c r="AN162" s="277"/>
      <c r="AO162" s="277"/>
      <c r="AP162" s="277">
        <v>5</v>
      </c>
      <c r="AQ162" s="277"/>
      <c r="AR162" s="277"/>
      <c r="AS162" s="277">
        <f t="shared" si="45"/>
        <v>90</v>
      </c>
      <c r="AT162" s="277"/>
      <c r="AU162" s="278"/>
      <c r="AV162" s="390">
        <v>6</v>
      </c>
      <c r="AW162" s="368"/>
      <c r="AX162" s="368"/>
      <c r="AY162" s="368"/>
      <c r="AZ162" s="368"/>
      <c r="BA162" s="368"/>
      <c r="BB162" s="368"/>
      <c r="BC162" s="368"/>
      <c r="BD162" s="365">
        <f t="shared" si="43"/>
        <v>6</v>
      </c>
      <c r="BE162" s="365"/>
      <c r="BF162" s="366"/>
      <c r="BG162" s="89"/>
    </row>
    <row r="163" spans="1:59" ht="18.75" customHeight="1" x14ac:dyDescent="0.25">
      <c r="A163" s="239"/>
      <c r="B163" s="239"/>
      <c r="C163" s="352"/>
      <c r="D163" s="352"/>
      <c r="E163" s="352"/>
      <c r="F163" s="352"/>
      <c r="G163" s="352"/>
      <c r="H163" s="352"/>
      <c r="I163" s="352"/>
      <c r="J163" s="352"/>
      <c r="K163" s="352"/>
      <c r="L163" s="352"/>
      <c r="M163" s="352"/>
      <c r="N163" s="352"/>
      <c r="O163" s="352"/>
      <c r="P163" s="352"/>
      <c r="Q163" s="352"/>
      <c r="R163" s="352"/>
      <c r="S163" s="352"/>
      <c r="T163" s="352"/>
      <c r="U163" s="277">
        <f t="shared" si="42"/>
        <v>150</v>
      </c>
      <c r="V163" s="277"/>
      <c r="W163" s="277"/>
      <c r="X163" s="367">
        <f>U163/U188</f>
        <v>9.8360655737704916E-2</v>
      </c>
      <c r="Y163" s="367"/>
      <c r="Z163" s="367"/>
      <c r="AA163" s="277">
        <f t="shared" si="44"/>
        <v>60</v>
      </c>
      <c r="AB163" s="277"/>
      <c r="AC163" s="277"/>
      <c r="AD163" s="277">
        <v>20</v>
      </c>
      <c r="AE163" s="277"/>
      <c r="AF163" s="277"/>
      <c r="AG163" s="277"/>
      <c r="AH163" s="277"/>
      <c r="AI163" s="277"/>
      <c r="AJ163" s="277"/>
      <c r="AK163" s="277"/>
      <c r="AL163" s="277"/>
      <c r="AM163" s="277">
        <v>35</v>
      </c>
      <c r="AN163" s="277"/>
      <c r="AO163" s="277"/>
      <c r="AP163" s="277">
        <v>5</v>
      </c>
      <c r="AQ163" s="277"/>
      <c r="AR163" s="277"/>
      <c r="AS163" s="277">
        <f t="shared" si="45"/>
        <v>90</v>
      </c>
      <c r="AT163" s="277"/>
      <c r="AU163" s="278"/>
      <c r="AV163" s="390"/>
      <c r="AW163" s="368"/>
      <c r="AX163" s="368"/>
      <c r="AY163" s="368"/>
      <c r="AZ163" s="368">
        <v>6</v>
      </c>
      <c r="BA163" s="368"/>
      <c r="BB163" s="368"/>
      <c r="BC163" s="368"/>
      <c r="BD163" s="369">
        <f t="shared" ref="BD163:BD165" si="46">AV163+AZ163</f>
        <v>6</v>
      </c>
      <c r="BE163" s="369"/>
      <c r="BF163" s="370"/>
      <c r="BG163" s="9"/>
    </row>
    <row r="164" spans="1:59" ht="18.75" customHeight="1" x14ac:dyDescent="0.2">
      <c r="A164" s="239"/>
      <c r="B164" s="229"/>
      <c r="C164" s="448"/>
      <c r="D164" s="448"/>
      <c r="E164" s="448"/>
      <c r="F164" s="448"/>
      <c r="G164" s="448"/>
      <c r="H164" s="448"/>
      <c r="I164" s="448"/>
      <c r="J164" s="448"/>
      <c r="K164" s="448"/>
      <c r="L164" s="448"/>
      <c r="M164" s="448"/>
      <c r="N164" s="448"/>
      <c r="O164" s="448"/>
      <c r="P164" s="448"/>
      <c r="Q164" s="448"/>
      <c r="R164" s="448"/>
      <c r="S164" s="448"/>
      <c r="T164" s="448"/>
      <c r="U164" s="277">
        <f t="shared" si="42"/>
        <v>150</v>
      </c>
      <c r="V164" s="277"/>
      <c r="W164" s="277"/>
      <c r="X164" s="367">
        <f>U164/U188</f>
        <v>9.8360655737704916E-2</v>
      </c>
      <c r="Y164" s="367"/>
      <c r="Z164" s="367"/>
      <c r="AA164" s="277">
        <f t="shared" si="44"/>
        <v>60</v>
      </c>
      <c r="AB164" s="277"/>
      <c r="AC164" s="277"/>
      <c r="AD164" s="277">
        <v>20</v>
      </c>
      <c r="AE164" s="277"/>
      <c r="AF164" s="277"/>
      <c r="AG164" s="277"/>
      <c r="AH164" s="277"/>
      <c r="AI164" s="277"/>
      <c r="AJ164" s="277"/>
      <c r="AK164" s="277"/>
      <c r="AL164" s="277"/>
      <c r="AM164" s="277">
        <v>35</v>
      </c>
      <c r="AN164" s="277"/>
      <c r="AO164" s="277"/>
      <c r="AP164" s="277">
        <v>5</v>
      </c>
      <c r="AQ164" s="277"/>
      <c r="AR164" s="277"/>
      <c r="AS164" s="277">
        <f t="shared" si="45"/>
        <v>90</v>
      </c>
      <c r="AT164" s="277"/>
      <c r="AU164" s="278"/>
      <c r="AV164" s="390"/>
      <c r="AW164" s="368"/>
      <c r="AX164" s="368"/>
      <c r="AY164" s="368"/>
      <c r="AZ164" s="368">
        <v>6</v>
      </c>
      <c r="BA164" s="368"/>
      <c r="BB164" s="368"/>
      <c r="BC164" s="368"/>
      <c r="BD164" s="369">
        <f t="shared" si="46"/>
        <v>6</v>
      </c>
      <c r="BE164" s="369"/>
      <c r="BF164" s="370"/>
      <c r="BG164" s="89"/>
    </row>
    <row r="165" spans="1:59" ht="18.75" customHeight="1" x14ac:dyDescent="0.2">
      <c r="A165" s="239"/>
      <c r="B165" s="229"/>
      <c r="C165" s="352"/>
      <c r="D165" s="352"/>
      <c r="E165" s="352"/>
      <c r="F165" s="352"/>
      <c r="G165" s="352"/>
      <c r="H165" s="352"/>
      <c r="I165" s="352"/>
      <c r="J165" s="352"/>
      <c r="K165" s="352"/>
      <c r="L165" s="352"/>
      <c r="M165" s="352"/>
      <c r="N165" s="352"/>
      <c r="O165" s="352"/>
      <c r="P165" s="352"/>
      <c r="Q165" s="352"/>
      <c r="R165" s="352"/>
      <c r="S165" s="352"/>
      <c r="T165" s="352"/>
      <c r="U165" s="277">
        <f t="shared" si="42"/>
        <v>150</v>
      </c>
      <c r="V165" s="277"/>
      <c r="W165" s="277"/>
      <c r="X165" s="367">
        <f>U165/U188</f>
        <v>9.8360655737704916E-2</v>
      </c>
      <c r="Y165" s="367"/>
      <c r="Z165" s="367"/>
      <c r="AA165" s="277">
        <f t="shared" si="44"/>
        <v>60</v>
      </c>
      <c r="AB165" s="277"/>
      <c r="AC165" s="277"/>
      <c r="AD165" s="277">
        <v>20</v>
      </c>
      <c r="AE165" s="277"/>
      <c r="AF165" s="277"/>
      <c r="AG165" s="277"/>
      <c r="AH165" s="277"/>
      <c r="AI165" s="277"/>
      <c r="AJ165" s="277"/>
      <c r="AK165" s="277"/>
      <c r="AL165" s="277"/>
      <c r="AM165" s="277">
        <v>35</v>
      </c>
      <c r="AN165" s="277"/>
      <c r="AO165" s="277"/>
      <c r="AP165" s="277">
        <v>5</v>
      </c>
      <c r="AQ165" s="277"/>
      <c r="AR165" s="277"/>
      <c r="AS165" s="277">
        <f t="shared" si="45"/>
        <v>90</v>
      </c>
      <c r="AT165" s="277"/>
      <c r="AU165" s="278"/>
      <c r="AV165" s="390"/>
      <c r="AW165" s="368"/>
      <c r="AX165" s="368"/>
      <c r="AY165" s="368"/>
      <c r="AZ165" s="368">
        <v>6</v>
      </c>
      <c r="BA165" s="368"/>
      <c r="BB165" s="368"/>
      <c r="BC165" s="368"/>
      <c r="BD165" s="369">
        <f t="shared" si="46"/>
        <v>6</v>
      </c>
      <c r="BE165" s="369"/>
      <c r="BF165" s="370"/>
      <c r="BG165" s="89"/>
    </row>
    <row r="166" spans="1:59" ht="18.75" customHeight="1" x14ac:dyDescent="0.2">
      <c r="A166" s="239"/>
      <c r="B166" s="229"/>
      <c r="C166" s="352"/>
      <c r="D166" s="352"/>
      <c r="E166" s="352"/>
      <c r="F166" s="352"/>
      <c r="G166" s="352"/>
      <c r="H166" s="352"/>
      <c r="I166" s="352"/>
      <c r="J166" s="352"/>
      <c r="K166" s="352"/>
      <c r="L166" s="352"/>
      <c r="M166" s="352"/>
      <c r="N166" s="352"/>
      <c r="O166" s="352"/>
      <c r="P166" s="352"/>
      <c r="Q166" s="352"/>
      <c r="R166" s="352"/>
      <c r="S166" s="352"/>
      <c r="T166" s="352"/>
      <c r="U166" s="277">
        <f t="shared" si="42"/>
        <v>150</v>
      </c>
      <c r="V166" s="277"/>
      <c r="W166" s="277"/>
      <c r="X166" s="367">
        <f>U166/U188</f>
        <v>9.8360655737704916E-2</v>
      </c>
      <c r="Y166" s="367"/>
      <c r="Z166" s="367"/>
      <c r="AA166" s="277">
        <f t="shared" si="44"/>
        <v>60</v>
      </c>
      <c r="AB166" s="277"/>
      <c r="AC166" s="277"/>
      <c r="AD166" s="277">
        <v>20</v>
      </c>
      <c r="AE166" s="277"/>
      <c r="AF166" s="277"/>
      <c r="AG166" s="277"/>
      <c r="AH166" s="277"/>
      <c r="AI166" s="277"/>
      <c r="AJ166" s="277"/>
      <c r="AK166" s="277"/>
      <c r="AL166" s="277"/>
      <c r="AM166" s="277">
        <v>35</v>
      </c>
      <c r="AN166" s="277"/>
      <c r="AO166" s="277"/>
      <c r="AP166" s="277">
        <v>5</v>
      </c>
      <c r="AQ166" s="277"/>
      <c r="AR166" s="277"/>
      <c r="AS166" s="277">
        <f t="shared" si="45"/>
        <v>90</v>
      </c>
      <c r="AT166" s="277"/>
      <c r="AU166" s="278"/>
      <c r="AV166" s="390"/>
      <c r="AW166" s="368"/>
      <c r="AX166" s="368"/>
      <c r="AY166" s="368"/>
      <c r="AZ166" s="368">
        <v>6</v>
      </c>
      <c r="BA166" s="368"/>
      <c r="BB166" s="368"/>
      <c r="BC166" s="368"/>
      <c r="BD166" s="527">
        <f>AV166+AZ166</f>
        <v>6</v>
      </c>
      <c r="BE166" s="369"/>
      <c r="BF166" s="370"/>
      <c r="BG166" s="89"/>
    </row>
    <row r="167" spans="1:59" ht="18.75" customHeight="1" x14ac:dyDescent="0.2">
      <c r="A167" s="239"/>
      <c r="B167" s="228"/>
      <c r="C167" s="362" t="s">
        <v>229</v>
      </c>
      <c r="D167" s="363"/>
      <c r="E167" s="363"/>
      <c r="F167" s="363"/>
      <c r="G167" s="363"/>
      <c r="H167" s="363"/>
      <c r="I167" s="363"/>
      <c r="J167" s="363"/>
      <c r="K167" s="363"/>
      <c r="L167" s="363"/>
      <c r="M167" s="363"/>
      <c r="N167" s="363"/>
      <c r="O167" s="363"/>
      <c r="P167" s="363"/>
      <c r="Q167" s="363"/>
      <c r="R167" s="363"/>
      <c r="S167" s="363"/>
      <c r="T167" s="364"/>
      <c r="U167" s="277">
        <f t="shared" si="42"/>
        <v>150</v>
      </c>
      <c r="V167" s="277"/>
      <c r="W167" s="277"/>
      <c r="X167" s="326">
        <f>U167/U188</f>
        <v>9.8360655737704916E-2</v>
      </c>
      <c r="Y167" s="327"/>
      <c r="Z167" s="328"/>
      <c r="AA167" s="277">
        <f t="shared" si="44"/>
        <v>60</v>
      </c>
      <c r="AB167" s="277">
        <v>100</v>
      </c>
      <c r="AC167" s="277">
        <v>100</v>
      </c>
      <c r="AD167" s="277">
        <v>20</v>
      </c>
      <c r="AE167" s="277"/>
      <c r="AF167" s="277"/>
      <c r="AG167" s="277"/>
      <c r="AH167" s="277"/>
      <c r="AI167" s="277"/>
      <c r="AJ167" s="277"/>
      <c r="AK167" s="277"/>
      <c r="AL167" s="277"/>
      <c r="AM167" s="277">
        <v>35</v>
      </c>
      <c r="AN167" s="277"/>
      <c r="AO167" s="277"/>
      <c r="AP167" s="277">
        <v>5</v>
      </c>
      <c r="AQ167" s="277"/>
      <c r="AR167" s="277"/>
      <c r="AS167" s="277">
        <f t="shared" si="45"/>
        <v>90</v>
      </c>
      <c r="AT167" s="277"/>
      <c r="AU167" s="278"/>
      <c r="AV167" s="347">
        <v>6</v>
      </c>
      <c r="AW167" s="348"/>
      <c r="AX167" s="348"/>
      <c r="AY167" s="349"/>
      <c r="AZ167" s="350"/>
      <c r="BA167" s="348"/>
      <c r="BB167" s="348"/>
      <c r="BC167" s="351"/>
      <c r="BD167" s="306">
        <f>AZ167+AV167</f>
        <v>6</v>
      </c>
      <c r="BE167" s="307"/>
      <c r="BF167" s="308"/>
      <c r="BG167" s="89"/>
    </row>
    <row r="168" spans="1:59" ht="18.75" customHeight="1" x14ac:dyDescent="0.2">
      <c r="A168" s="239"/>
      <c r="B168" s="228"/>
      <c r="C168" s="362" t="s">
        <v>229</v>
      </c>
      <c r="D168" s="363"/>
      <c r="E168" s="363"/>
      <c r="F168" s="363"/>
      <c r="G168" s="363"/>
      <c r="H168" s="363"/>
      <c r="I168" s="363"/>
      <c r="J168" s="363"/>
      <c r="K168" s="363"/>
      <c r="L168" s="363"/>
      <c r="M168" s="363"/>
      <c r="N168" s="363"/>
      <c r="O168" s="363"/>
      <c r="P168" s="363"/>
      <c r="Q168" s="363"/>
      <c r="R168" s="363"/>
      <c r="S168" s="363"/>
      <c r="T168" s="364"/>
      <c r="U168" s="277">
        <f t="shared" si="42"/>
        <v>150</v>
      </c>
      <c r="V168" s="277"/>
      <c r="W168" s="277"/>
      <c r="X168" s="326">
        <f>U168/U169</f>
        <v>0.1</v>
      </c>
      <c r="Y168" s="327"/>
      <c r="Z168" s="328"/>
      <c r="AA168" s="277">
        <f t="shared" si="44"/>
        <v>60</v>
      </c>
      <c r="AB168" s="277">
        <v>100</v>
      </c>
      <c r="AC168" s="277">
        <v>100</v>
      </c>
      <c r="AD168" s="277">
        <v>20</v>
      </c>
      <c r="AE168" s="277"/>
      <c r="AF168" s="277"/>
      <c r="AG168" s="277"/>
      <c r="AH168" s="277"/>
      <c r="AI168" s="277"/>
      <c r="AJ168" s="277"/>
      <c r="AK168" s="277"/>
      <c r="AL168" s="277"/>
      <c r="AM168" s="277">
        <v>35</v>
      </c>
      <c r="AN168" s="277"/>
      <c r="AO168" s="277"/>
      <c r="AP168" s="277">
        <v>5</v>
      </c>
      <c r="AQ168" s="277"/>
      <c r="AR168" s="277"/>
      <c r="AS168" s="277">
        <f t="shared" si="45"/>
        <v>90</v>
      </c>
      <c r="AT168" s="277"/>
      <c r="AU168" s="278"/>
      <c r="AV168" s="347"/>
      <c r="AW168" s="348"/>
      <c r="AX168" s="348"/>
      <c r="AY168" s="349"/>
      <c r="AZ168" s="350">
        <v>6</v>
      </c>
      <c r="BA168" s="348"/>
      <c r="BB168" s="348"/>
      <c r="BC168" s="351"/>
      <c r="BD168" s="306">
        <f>AV168+AZ168</f>
        <v>6</v>
      </c>
      <c r="BE168" s="307"/>
      <c r="BF168" s="308"/>
      <c r="BG168" s="89"/>
    </row>
    <row r="169" spans="1:59" ht="18.75" customHeight="1" thickBot="1" x14ac:dyDescent="0.25">
      <c r="A169" s="187"/>
      <c r="B169" s="188"/>
      <c r="C169" s="353" t="s">
        <v>251</v>
      </c>
      <c r="D169" s="353"/>
      <c r="E169" s="353"/>
      <c r="F169" s="353"/>
      <c r="G169" s="353"/>
      <c r="H169" s="353"/>
      <c r="I169" s="353"/>
      <c r="J169" s="353"/>
      <c r="K169" s="353"/>
      <c r="L169" s="353"/>
      <c r="M169" s="353"/>
      <c r="N169" s="353"/>
      <c r="O169" s="353"/>
      <c r="P169" s="353"/>
      <c r="Q169" s="353"/>
      <c r="R169" s="353"/>
      <c r="S169" s="353"/>
      <c r="T169" s="353"/>
      <c r="U169" s="353">
        <f>U159+U160+U161+U162+U163+U164+U165+U166+U167+U168</f>
        <v>1500</v>
      </c>
      <c r="V169" s="353"/>
      <c r="W169" s="353"/>
      <c r="X169" s="403">
        <f>X159+X160+X161+X162+X163+X164+X165+X166+X167+X168</f>
        <v>0.98524590163934422</v>
      </c>
      <c r="Y169" s="403"/>
      <c r="Z169" s="403"/>
      <c r="AA169" s="353">
        <f>AA159+AA160+AA161+AA162+AA163+AA164+AA165+AA166+AA167+AA168</f>
        <v>600</v>
      </c>
      <c r="AB169" s="353"/>
      <c r="AC169" s="353"/>
      <c r="AD169" s="353">
        <f>AD159+AD160+AD161+AD162+AD163+AD164+AD165+AD166+AD167+AD168</f>
        <v>200</v>
      </c>
      <c r="AE169" s="353"/>
      <c r="AF169" s="353"/>
      <c r="AG169" s="353">
        <f>AG159+AG160+AG161+AG162+AG163+AG164+AG165+AG166+AG167+AG168</f>
        <v>0</v>
      </c>
      <c r="AH169" s="353"/>
      <c r="AI169" s="353"/>
      <c r="AJ169" s="353">
        <f>SUM(AJ159:AJ167)</f>
        <v>0</v>
      </c>
      <c r="AK169" s="353"/>
      <c r="AL169" s="353"/>
      <c r="AM169" s="353">
        <f>SUM(AM159:AM168)</f>
        <v>350</v>
      </c>
      <c r="AN169" s="353"/>
      <c r="AO169" s="353"/>
      <c r="AP169" s="353">
        <f>SUM(AP159:AP168)</f>
        <v>50</v>
      </c>
      <c r="AQ169" s="353"/>
      <c r="AR169" s="353"/>
      <c r="AS169" s="353">
        <f>AS159+AS160+AS161+AS162+AS163+AS164+AS165+AS166+AS167+AS168</f>
        <v>900</v>
      </c>
      <c r="AT169" s="353"/>
      <c r="AU169" s="417"/>
      <c r="AV169" s="408">
        <f>AV158+AV159+AV160+AV161+AV162+AV163+AV164+AV165+AV166+AV167+AV168</f>
        <v>30</v>
      </c>
      <c r="AW169" s="385"/>
      <c r="AX169" s="385"/>
      <c r="AY169" s="385"/>
      <c r="AZ169" s="385">
        <f>AZ158+AZ159+AZ160+AZ161+AZ162+AZ163+AZ164+AZ165+AZ166+AZ167+AZ168</f>
        <v>30</v>
      </c>
      <c r="BA169" s="385"/>
      <c r="BB169" s="385"/>
      <c r="BC169" s="385"/>
      <c r="BD169" s="385">
        <f>AV169+AZ169</f>
        <v>60</v>
      </c>
      <c r="BE169" s="386"/>
      <c r="BF169" s="387"/>
      <c r="BG169" s="89"/>
    </row>
    <row r="170" spans="1:59" ht="18.75" customHeight="1" thickBot="1" x14ac:dyDescent="0.25">
      <c r="A170" s="92"/>
      <c r="B170" s="200"/>
      <c r="C170" s="425" t="s">
        <v>260</v>
      </c>
      <c r="D170" s="425"/>
      <c r="E170" s="425"/>
      <c r="F170" s="425"/>
      <c r="G170" s="425"/>
      <c r="H170" s="425"/>
      <c r="I170" s="425"/>
      <c r="J170" s="425"/>
      <c r="K170" s="425"/>
      <c r="L170" s="425"/>
      <c r="M170" s="425"/>
      <c r="N170" s="425"/>
      <c r="O170" s="425"/>
      <c r="P170" s="425"/>
      <c r="Q170" s="425"/>
      <c r="R170" s="425"/>
      <c r="S170" s="425"/>
      <c r="T170" s="425"/>
      <c r="U170" s="389"/>
      <c r="V170" s="389"/>
      <c r="W170" s="389"/>
      <c r="X170" s="392"/>
      <c r="Y170" s="392"/>
      <c r="Z170" s="392"/>
      <c r="AA170" s="389"/>
      <c r="AB170" s="389"/>
      <c r="AC170" s="389"/>
      <c r="AD170" s="389"/>
      <c r="AE170" s="389"/>
      <c r="AF170" s="389"/>
      <c r="AG170" s="389"/>
      <c r="AH170" s="389"/>
      <c r="AI170" s="389"/>
      <c r="AJ170" s="389"/>
      <c r="AK170" s="389"/>
      <c r="AL170" s="389"/>
      <c r="AM170" s="389"/>
      <c r="AN170" s="389"/>
      <c r="AO170" s="389"/>
      <c r="AP170" s="389"/>
      <c r="AQ170" s="389"/>
      <c r="AR170" s="389"/>
      <c r="AS170" s="389"/>
      <c r="AT170" s="389"/>
      <c r="AU170" s="389"/>
      <c r="AV170" s="389"/>
      <c r="AW170" s="389"/>
      <c r="AX170" s="389"/>
      <c r="AY170" s="389"/>
      <c r="AZ170" s="389"/>
      <c r="BA170" s="389"/>
      <c r="BB170" s="389"/>
      <c r="BC170" s="389"/>
      <c r="BD170" s="246"/>
      <c r="BE170" s="246"/>
      <c r="BF170" s="388"/>
      <c r="BG170" s="18"/>
    </row>
    <row r="171" spans="1:59" ht="18.75" customHeight="1" x14ac:dyDescent="0.2">
      <c r="A171" s="240">
        <v>1</v>
      </c>
      <c r="B171" s="237" t="s">
        <v>284</v>
      </c>
      <c r="C171" s="496" t="s">
        <v>324</v>
      </c>
      <c r="D171" s="519"/>
      <c r="E171" s="519"/>
      <c r="F171" s="519"/>
      <c r="G171" s="519"/>
      <c r="H171" s="519"/>
      <c r="I171" s="519"/>
      <c r="J171" s="519"/>
      <c r="K171" s="519"/>
      <c r="L171" s="519"/>
      <c r="M171" s="519"/>
      <c r="N171" s="519"/>
      <c r="O171" s="519"/>
      <c r="P171" s="519"/>
      <c r="Q171" s="519"/>
      <c r="R171" s="519"/>
      <c r="S171" s="519"/>
      <c r="T171" s="519"/>
      <c r="U171" s="304">
        <f>AA171+AS171</f>
        <v>150</v>
      </c>
      <c r="V171" s="304"/>
      <c r="W171" s="304"/>
      <c r="X171" s="305">
        <f>U171/U188</f>
        <v>9.8360655737704916E-2</v>
      </c>
      <c r="Y171" s="305"/>
      <c r="Z171" s="305"/>
      <c r="AA171" s="304">
        <f>AD171+AG171+AJ171+AM171+AP171</f>
        <v>60</v>
      </c>
      <c r="AB171" s="304"/>
      <c r="AC171" s="304"/>
      <c r="AD171" s="304">
        <v>20</v>
      </c>
      <c r="AE171" s="304"/>
      <c r="AF171" s="304"/>
      <c r="AG171" s="304"/>
      <c r="AH171" s="304"/>
      <c r="AI171" s="304"/>
      <c r="AJ171" s="304"/>
      <c r="AK171" s="304"/>
      <c r="AL171" s="304"/>
      <c r="AM171" s="304">
        <v>35</v>
      </c>
      <c r="AN171" s="304"/>
      <c r="AO171" s="304"/>
      <c r="AP171" s="304">
        <v>5</v>
      </c>
      <c r="AQ171" s="304"/>
      <c r="AR171" s="304"/>
      <c r="AS171" s="304">
        <f t="shared" ref="AS171:AS180" si="47">AA171*1.5</f>
        <v>90</v>
      </c>
      <c r="AT171" s="304"/>
      <c r="AU171" s="391"/>
      <c r="AV171" s="399">
        <v>6</v>
      </c>
      <c r="AW171" s="400"/>
      <c r="AX171" s="400"/>
      <c r="AY171" s="400"/>
      <c r="AZ171" s="400"/>
      <c r="BA171" s="400"/>
      <c r="BB171" s="400"/>
      <c r="BC171" s="400"/>
      <c r="BD171" s="405">
        <f>AZ171+AV171</f>
        <v>6</v>
      </c>
      <c r="BE171" s="406"/>
      <c r="BF171" s="407"/>
      <c r="BG171" s="89"/>
    </row>
    <row r="172" spans="1:59" ht="18.75" customHeight="1" x14ac:dyDescent="0.2">
      <c r="A172" s="239">
        <v>2</v>
      </c>
      <c r="B172" s="194" t="s">
        <v>285</v>
      </c>
      <c r="C172" s="362" t="s">
        <v>325</v>
      </c>
      <c r="D172" s="363"/>
      <c r="E172" s="363"/>
      <c r="F172" s="363"/>
      <c r="G172" s="363"/>
      <c r="H172" s="363"/>
      <c r="I172" s="363"/>
      <c r="J172" s="363"/>
      <c r="K172" s="363"/>
      <c r="L172" s="363"/>
      <c r="M172" s="363"/>
      <c r="N172" s="363"/>
      <c r="O172" s="363"/>
      <c r="P172" s="363"/>
      <c r="Q172" s="363"/>
      <c r="R172" s="363"/>
      <c r="S172" s="363"/>
      <c r="T172" s="364"/>
      <c r="U172" s="277">
        <f t="shared" ref="U172:U180" si="48">AA172+AS172</f>
        <v>150</v>
      </c>
      <c r="V172" s="277"/>
      <c r="W172" s="277"/>
      <c r="X172" s="367">
        <f>U172/U188</f>
        <v>9.8360655737704916E-2</v>
      </c>
      <c r="Y172" s="367"/>
      <c r="Z172" s="367"/>
      <c r="AA172" s="277">
        <f t="shared" ref="AA172:AA180" si="49">AD172+AG172+AJ172+AM172+AP172</f>
        <v>60</v>
      </c>
      <c r="AB172" s="277"/>
      <c r="AC172" s="277"/>
      <c r="AD172" s="277">
        <v>20</v>
      </c>
      <c r="AE172" s="277"/>
      <c r="AF172" s="277"/>
      <c r="AG172" s="277"/>
      <c r="AH172" s="277"/>
      <c r="AI172" s="277"/>
      <c r="AJ172" s="277"/>
      <c r="AK172" s="277"/>
      <c r="AL172" s="277"/>
      <c r="AM172" s="277">
        <v>35</v>
      </c>
      <c r="AN172" s="277"/>
      <c r="AO172" s="277"/>
      <c r="AP172" s="277">
        <v>5</v>
      </c>
      <c r="AQ172" s="277"/>
      <c r="AR172" s="277"/>
      <c r="AS172" s="277">
        <f t="shared" si="47"/>
        <v>90</v>
      </c>
      <c r="AT172" s="277"/>
      <c r="AU172" s="278"/>
      <c r="AV172" s="390">
        <v>6</v>
      </c>
      <c r="AW172" s="368"/>
      <c r="AX172" s="368"/>
      <c r="AY172" s="368"/>
      <c r="AZ172" s="368"/>
      <c r="BA172" s="368"/>
      <c r="BB172" s="368"/>
      <c r="BC172" s="368"/>
      <c r="BD172" s="306">
        <f t="shared" ref="BD172:BD180" si="50">AZ172+AV172</f>
        <v>6</v>
      </c>
      <c r="BE172" s="307"/>
      <c r="BF172" s="308"/>
      <c r="BG172" s="89"/>
    </row>
    <row r="173" spans="1:59" ht="18.75" customHeight="1" x14ac:dyDescent="0.2">
      <c r="A173" s="239">
        <v>3</v>
      </c>
      <c r="B173" s="229" t="s">
        <v>286</v>
      </c>
      <c r="C173" s="517" t="s">
        <v>326</v>
      </c>
      <c r="D173" s="518"/>
      <c r="E173" s="518"/>
      <c r="F173" s="518"/>
      <c r="G173" s="518"/>
      <c r="H173" s="518"/>
      <c r="I173" s="518"/>
      <c r="J173" s="518"/>
      <c r="K173" s="518"/>
      <c r="L173" s="518"/>
      <c r="M173" s="518"/>
      <c r="N173" s="518"/>
      <c r="O173" s="518"/>
      <c r="P173" s="518"/>
      <c r="Q173" s="518"/>
      <c r="R173" s="518"/>
      <c r="S173" s="518"/>
      <c r="T173" s="518"/>
      <c r="U173" s="277">
        <f t="shared" si="48"/>
        <v>150</v>
      </c>
      <c r="V173" s="277"/>
      <c r="W173" s="277"/>
      <c r="X173" s="367">
        <f>U173/U188</f>
        <v>9.8360655737704916E-2</v>
      </c>
      <c r="Y173" s="367"/>
      <c r="Z173" s="367"/>
      <c r="AA173" s="277">
        <f t="shared" si="49"/>
        <v>60</v>
      </c>
      <c r="AB173" s="277"/>
      <c r="AC173" s="277"/>
      <c r="AD173" s="277">
        <v>20</v>
      </c>
      <c r="AE173" s="277"/>
      <c r="AF173" s="277"/>
      <c r="AG173" s="277"/>
      <c r="AH173" s="277"/>
      <c r="AI173" s="277"/>
      <c r="AJ173" s="277"/>
      <c r="AK173" s="277"/>
      <c r="AL173" s="277"/>
      <c r="AM173" s="277">
        <v>35</v>
      </c>
      <c r="AN173" s="277"/>
      <c r="AO173" s="277"/>
      <c r="AP173" s="277">
        <v>5</v>
      </c>
      <c r="AQ173" s="277"/>
      <c r="AR173" s="277"/>
      <c r="AS173" s="277">
        <f t="shared" si="47"/>
        <v>90</v>
      </c>
      <c r="AT173" s="277"/>
      <c r="AU173" s="278"/>
      <c r="AV173" s="390">
        <v>6</v>
      </c>
      <c r="AW173" s="368"/>
      <c r="AX173" s="368"/>
      <c r="AY173" s="368"/>
      <c r="AZ173" s="368"/>
      <c r="BA173" s="368"/>
      <c r="BB173" s="368"/>
      <c r="BC173" s="368"/>
      <c r="BD173" s="306">
        <f t="shared" si="50"/>
        <v>6</v>
      </c>
      <c r="BE173" s="307"/>
      <c r="BF173" s="308"/>
      <c r="BG173" s="19"/>
    </row>
    <row r="174" spans="1:59" ht="18.75" customHeight="1" x14ac:dyDescent="0.2">
      <c r="A174" s="239">
        <v>4</v>
      </c>
      <c r="B174" s="229" t="s">
        <v>287</v>
      </c>
      <c r="C174" s="517" t="s">
        <v>327</v>
      </c>
      <c r="D174" s="518"/>
      <c r="E174" s="518"/>
      <c r="F174" s="518"/>
      <c r="G174" s="518"/>
      <c r="H174" s="518"/>
      <c r="I174" s="518"/>
      <c r="J174" s="518"/>
      <c r="K174" s="518"/>
      <c r="L174" s="518"/>
      <c r="M174" s="518"/>
      <c r="N174" s="518"/>
      <c r="O174" s="518"/>
      <c r="P174" s="518"/>
      <c r="Q174" s="518"/>
      <c r="R174" s="518"/>
      <c r="S174" s="518"/>
      <c r="T174" s="518"/>
      <c r="U174" s="277">
        <f t="shared" si="48"/>
        <v>150</v>
      </c>
      <c r="V174" s="277"/>
      <c r="W174" s="277"/>
      <c r="X174" s="367">
        <f>U174/U188</f>
        <v>9.8360655737704916E-2</v>
      </c>
      <c r="Y174" s="367"/>
      <c r="Z174" s="367"/>
      <c r="AA174" s="277">
        <f t="shared" si="49"/>
        <v>60</v>
      </c>
      <c r="AB174" s="277"/>
      <c r="AC174" s="277"/>
      <c r="AD174" s="277"/>
      <c r="AE174" s="277"/>
      <c r="AF174" s="277"/>
      <c r="AG174" s="277">
        <v>55</v>
      </c>
      <c r="AH174" s="277"/>
      <c r="AI174" s="277"/>
      <c r="AJ174" s="277"/>
      <c r="AK174" s="277"/>
      <c r="AL174" s="277"/>
      <c r="AM174" s="277"/>
      <c r="AN174" s="277"/>
      <c r="AO174" s="277"/>
      <c r="AP174" s="277">
        <v>5</v>
      </c>
      <c r="AQ174" s="277"/>
      <c r="AR174" s="277"/>
      <c r="AS174" s="277">
        <f t="shared" si="47"/>
        <v>90</v>
      </c>
      <c r="AT174" s="277"/>
      <c r="AU174" s="278"/>
      <c r="AV174" s="390">
        <v>6</v>
      </c>
      <c r="AW174" s="368"/>
      <c r="AX174" s="368"/>
      <c r="AY174" s="368"/>
      <c r="AZ174" s="528"/>
      <c r="BA174" s="529"/>
      <c r="BB174" s="529"/>
      <c r="BC174" s="530"/>
      <c r="BD174" s="306">
        <f t="shared" si="50"/>
        <v>6</v>
      </c>
      <c r="BE174" s="307"/>
      <c r="BF174" s="308"/>
      <c r="BG174" s="89"/>
    </row>
    <row r="175" spans="1:59" ht="18.75" customHeight="1" x14ac:dyDescent="0.25">
      <c r="A175" s="239">
        <v>5</v>
      </c>
      <c r="B175" s="229" t="s">
        <v>288</v>
      </c>
      <c r="C175" s="516" t="s">
        <v>328</v>
      </c>
      <c r="D175" s="516"/>
      <c r="E175" s="516"/>
      <c r="F175" s="516"/>
      <c r="G175" s="516"/>
      <c r="H175" s="516"/>
      <c r="I175" s="516"/>
      <c r="J175" s="516"/>
      <c r="K175" s="516"/>
      <c r="L175" s="516"/>
      <c r="M175" s="516"/>
      <c r="N175" s="516"/>
      <c r="O175" s="516"/>
      <c r="P175" s="516"/>
      <c r="Q175" s="516"/>
      <c r="R175" s="516"/>
      <c r="S175" s="516"/>
      <c r="T175" s="516"/>
      <c r="U175" s="277">
        <f t="shared" si="48"/>
        <v>150</v>
      </c>
      <c r="V175" s="277"/>
      <c r="W175" s="277"/>
      <c r="X175" s="367">
        <f>U175/U188</f>
        <v>9.8360655737704916E-2</v>
      </c>
      <c r="Y175" s="367"/>
      <c r="Z175" s="367"/>
      <c r="AA175" s="277">
        <f t="shared" si="49"/>
        <v>60</v>
      </c>
      <c r="AB175" s="277"/>
      <c r="AC175" s="277"/>
      <c r="AD175" s="277">
        <v>20</v>
      </c>
      <c r="AE175" s="277"/>
      <c r="AF175" s="277"/>
      <c r="AG175" s="277"/>
      <c r="AH175" s="277"/>
      <c r="AI175" s="277"/>
      <c r="AJ175" s="277"/>
      <c r="AK175" s="277"/>
      <c r="AL175" s="277"/>
      <c r="AM175" s="277">
        <v>35</v>
      </c>
      <c r="AN175" s="277"/>
      <c r="AO175" s="277"/>
      <c r="AP175" s="277">
        <v>5</v>
      </c>
      <c r="AQ175" s="277"/>
      <c r="AR175" s="277"/>
      <c r="AS175" s="277">
        <f t="shared" si="47"/>
        <v>90</v>
      </c>
      <c r="AT175" s="277"/>
      <c r="AU175" s="278"/>
      <c r="AV175" s="390">
        <v>6</v>
      </c>
      <c r="AW175" s="368"/>
      <c r="AX175" s="368"/>
      <c r="AY175" s="368"/>
      <c r="AZ175" s="368"/>
      <c r="BA175" s="368"/>
      <c r="BB175" s="368"/>
      <c r="BC175" s="368"/>
      <c r="BD175" s="306">
        <f t="shared" si="50"/>
        <v>6</v>
      </c>
      <c r="BE175" s="307"/>
      <c r="BF175" s="308"/>
      <c r="BG175" s="8"/>
    </row>
    <row r="176" spans="1:59" ht="15.95" customHeight="1" x14ac:dyDescent="0.25">
      <c r="A176" s="239"/>
      <c r="B176" s="228"/>
      <c r="C176" s="510"/>
      <c r="D176" s="511"/>
      <c r="E176" s="511"/>
      <c r="F176" s="511"/>
      <c r="G176" s="511"/>
      <c r="H176" s="511"/>
      <c r="I176" s="511"/>
      <c r="J176" s="511"/>
      <c r="K176" s="511"/>
      <c r="L176" s="511"/>
      <c r="M176" s="511"/>
      <c r="N176" s="511"/>
      <c r="O176" s="511"/>
      <c r="P176" s="511"/>
      <c r="Q176" s="511"/>
      <c r="R176" s="511"/>
      <c r="S176" s="511"/>
      <c r="T176" s="512"/>
      <c r="U176" s="277">
        <f t="shared" si="48"/>
        <v>150</v>
      </c>
      <c r="V176" s="277"/>
      <c r="W176" s="277"/>
      <c r="X176" s="367">
        <f>U176/U188</f>
        <v>9.8360655737704916E-2</v>
      </c>
      <c r="Y176" s="367"/>
      <c r="Z176" s="367"/>
      <c r="AA176" s="277">
        <f t="shared" si="49"/>
        <v>60</v>
      </c>
      <c r="AB176" s="277"/>
      <c r="AC176" s="277"/>
      <c r="AD176" s="277">
        <v>20</v>
      </c>
      <c r="AE176" s="277"/>
      <c r="AF176" s="277"/>
      <c r="AG176" s="277"/>
      <c r="AH176" s="277"/>
      <c r="AI176" s="277"/>
      <c r="AJ176" s="277"/>
      <c r="AK176" s="277"/>
      <c r="AL176" s="277"/>
      <c r="AM176" s="277">
        <v>35</v>
      </c>
      <c r="AN176" s="277"/>
      <c r="AO176" s="277"/>
      <c r="AP176" s="277">
        <v>5</v>
      </c>
      <c r="AQ176" s="277"/>
      <c r="AR176" s="277"/>
      <c r="AS176" s="277">
        <f t="shared" si="47"/>
        <v>90</v>
      </c>
      <c r="AT176" s="277"/>
      <c r="AU176" s="278"/>
      <c r="AV176" s="390"/>
      <c r="AW176" s="368"/>
      <c r="AX176" s="368"/>
      <c r="AY176" s="368"/>
      <c r="AZ176" s="368">
        <v>6</v>
      </c>
      <c r="BA176" s="368"/>
      <c r="BB176" s="368"/>
      <c r="BC176" s="368"/>
      <c r="BD176" s="306">
        <f t="shared" si="50"/>
        <v>6</v>
      </c>
      <c r="BE176" s="307"/>
      <c r="BF176" s="308"/>
      <c r="BG176" s="8"/>
    </row>
    <row r="177" spans="1:59" ht="15.95" customHeight="1" x14ac:dyDescent="0.25">
      <c r="A177" s="239"/>
      <c r="B177" s="228"/>
      <c r="C177" s="510"/>
      <c r="D177" s="511"/>
      <c r="E177" s="511"/>
      <c r="F177" s="511"/>
      <c r="G177" s="511"/>
      <c r="H177" s="511"/>
      <c r="I177" s="511"/>
      <c r="J177" s="511"/>
      <c r="K177" s="511"/>
      <c r="L177" s="511"/>
      <c r="M177" s="511"/>
      <c r="N177" s="511"/>
      <c r="O177" s="511"/>
      <c r="P177" s="511"/>
      <c r="Q177" s="511"/>
      <c r="R177" s="511"/>
      <c r="S177" s="511"/>
      <c r="T177" s="512"/>
      <c r="U177" s="277">
        <f t="shared" si="48"/>
        <v>150</v>
      </c>
      <c r="V177" s="277"/>
      <c r="W177" s="277"/>
      <c r="X177" s="367">
        <f>U177/U188</f>
        <v>9.8360655737704916E-2</v>
      </c>
      <c r="Y177" s="367"/>
      <c r="Z177" s="367"/>
      <c r="AA177" s="277">
        <f t="shared" si="49"/>
        <v>60</v>
      </c>
      <c r="AB177" s="277"/>
      <c r="AC177" s="277"/>
      <c r="AD177" s="277">
        <v>20</v>
      </c>
      <c r="AE177" s="277"/>
      <c r="AF177" s="277"/>
      <c r="AG177" s="277"/>
      <c r="AH177" s="277"/>
      <c r="AI177" s="277"/>
      <c r="AJ177" s="277"/>
      <c r="AK177" s="277"/>
      <c r="AL177" s="277"/>
      <c r="AM177" s="277">
        <v>35</v>
      </c>
      <c r="AN177" s="277"/>
      <c r="AO177" s="277"/>
      <c r="AP177" s="277">
        <v>5</v>
      </c>
      <c r="AQ177" s="277"/>
      <c r="AR177" s="277"/>
      <c r="AS177" s="277">
        <f t="shared" si="47"/>
        <v>90</v>
      </c>
      <c r="AT177" s="277"/>
      <c r="AU177" s="278"/>
      <c r="AV177" s="390"/>
      <c r="AW177" s="368"/>
      <c r="AX177" s="368"/>
      <c r="AY177" s="368"/>
      <c r="AZ177" s="368">
        <v>6</v>
      </c>
      <c r="BA177" s="368"/>
      <c r="BB177" s="368"/>
      <c r="BC177" s="368"/>
      <c r="BD177" s="306">
        <f t="shared" si="50"/>
        <v>6</v>
      </c>
      <c r="BE177" s="307"/>
      <c r="BF177" s="308"/>
      <c r="BG177" s="8"/>
    </row>
    <row r="178" spans="1:59" ht="15.95" customHeight="1" x14ac:dyDescent="0.25">
      <c r="A178" s="239"/>
      <c r="B178" s="228"/>
      <c r="C178" s="510"/>
      <c r="D178" s="511"/>
      <c r="E178" s="511"/>
      <c r="F178" s="511"/>
      <c r="G178" s="511"/>
      <c r="H178" s="511"/>
      <c r="I178" s="511"/>
      <c r="J178" s="511"/>
      <c r="K178" s="511"/>
      <c r="L178" s="511"/>
      <c r="M178" s="511"/>
      <c r="N178" s="511"/>
      <c r="O178" s="511"/>
      <c r="P178" s="511"/>
      <c r="Q178" s="511"/>
      <c r="R178" s="511"/>
      <c r="S178" s="511"/>
      <c r="T178" s="512"/>
      <c r="U178" s="277">
        <f t="shared" si="48"/>
        <v>150</v>
      </c>
      <c r="V178" s="277"/>
      <c r="W178" s="277"/>
      <c r="X178" s="367">
        <f>U178/U188</f>
        <v>9.8360655737704916E-2</v>
      </c>
      <c r="Y178" s="367"/>
      <c r="Z178" s="367"/>
      <c r="AA178" s="277">
        <f t="shared" si="49"/>
        <v>60</v>
      </c>
      <c r="AB178" s="277"/>
      <c r="AC178" s="277"/>
      <c r="AD178" s="277">
        <v>20</v>
      </c>
      <c r="AE178" s="277"/>
      <c r="AF178" s="277"/>
      <c r="AG178" s="277"/>
      <c r="AH178" s="277"/>
      <c r="AI178" s="277"/>
      <c r="AJ178" s="277"/>
      <c r="AK178" s="277"/>
      <c r="AL178" s="277"/>
      <c r="AM178" s="277">
        <v>35</v>
      </c>
      <c r="AN178" s="277"/>
      <c r="AO178" s="277"/>
      <c r="AP178" s="277">
        <v>5</v>
      </c>
      <c r="AQ178" s="277"/>
      <c r="AR178" s="277"/>
      <c r="AS178" s="277">
        <f t="shared" si="47"/>
        <v>90</v>
      </c>
      <c r="AT178" s="277"/>
      <c r="AU178" s="278"/>
      <c r="AV178" s="390"/>
      <c r="AW178" s="368"/>
      <c r="AX178" s="368"/>
      <c r="AY178" s="368"/>
      <c r="AZ178" s="368">
        <v>6</v>
      </c>
      <c r="BA178" s="368"/>
      <c r="BB178" s="368"/>
      <c r="BC178" s="368"/>
      <c r="BD178" s="306">
        <f t="shared" si="50"/>
        <v>6</v>
      </c>
      <c r="BE178" s="307"/>
      <c r="BF178" s="308"/>
      <c r="BG178" s="8"/>
    </row>
    <row r="179" spans="1:59" ht="15.95" customHeight="1" x14ac:dyDescent="0.25">
      <c r="A179" s="239"/>
      <c r="B179" s="229"/>
      <c r="C179" s="516"/>
      <c r="D179" s="516"/>
      <c r="E179" s="516"/>
      <c r="F179" s="516"/>
      <c r="G179" s="516"/>
      <c r="H179" s="516"/>
      <c r="I179" s="516"/>
      <c r="J179" s="516"/>
      <c r="K179" s="516"/>
      <c r="L179" s="516"/>
      <c r="M179" s="516"/>
      <c r="N179" s="516"/>
      <c r="O179" s="516"/>
      <c r="P179" s="516"/>
      <c r="Q179" s="516"/>
      <c r="R179" s="516"/>
      <c r="S179" s="516"/>
      <c r="T179" s="516"/>
      <c r="U179" s="277">
        <f t="shared" si="48"/>
        <v>150</v>
      </c>
      <c r="V179" s="277"/>
      <c r="W179" s="277"/>
      <c r="X179" s="367">
        <f>U179/U188</f>
        <v>9.8360655737704916E-2</v>
      </c>
      <c r="Y179" s="367"/>
      <c r="Z179" s="367"/>
      <c r="AA179" s="277">
        <f t="shared" si="49"/>
        <v>60</v>
      </c>
      <c r="AB179" s="277"/>
      <c r="AC179" s="277"/>
      <c r="AD179" s="277">
        <v>20</v>
      </c>
      <c r="AE179" s="277"/>
      <c r="AF179" s="277"/>
      <c r="AG179" s="277"/>
      <c r="AH179" s="277"/>
      <c r="AI179" s="277"/>
      <c r="AJ179" s="277"/>
      <c r="AK179" s="277"/>
      <c r="AL179" s="277"/>
      <c r="AM179" s="277">
        <v>35</v>
      </c>
      <c r="AN179" s="277"/>
      <c r="AO179" s="277"/>
      <c r="AP179" s="277">
        <v>5</v>
      </c>
      <c r="AQ179" s="277"/>
      <c r="AR179" s="277"/>
      <c r="AS179" s="277">
        <f t="shared" si="47"/>
        <v>90</v>
      </c>
      <c r="AT179" s="277"/>
      <c r="AU179" s="278"/>
      <c r="AV179" s="390"/>
      <c r="AW179" s="368"/>
      <c r="AX179" s="368"/>
      <c r="AY179" s="368"/>
      <c r="AZ179" s="368">
        <v>6</v>
      </c>
      <c r="BA179" s="368"/>
      <c r="BB179" s="368"/>
      <c r="BC179" s="368"/>
      <c r="BD179" s="306">
        <f t="shared" si="50"/>
        <v>6</v>
      </c>
      <c r="BE179" s="307"/>
      <c r="BF179" s="308"/>
      <c r="BG179" s="8"/>
    </row>
    <row r="180" spans="1:59" ht="15.95" customHeight="1" thickBot="1" x14ac:dyDescent="0.3">
      <c r="A180" s="238"/>
      <c r="B180" s="226"/>
      <c r="C180" s="515"/>
      <c r="D180" s="515"/>
      <c r="E180" s="515"/>
      <c r="F180" s="515"/>
      <c r="G180" s="515"/>
      <c r="H180" s="515"/>
      <c r="I180" s="515"/>
      <c r="J180" s="515"/>
      <c r="K180" s="515"/>
      <c r="L180" s="515"/>
      <c r="M180" s="515"/>
      <c r="N180" s="515"/>
      <c r="O180" s="515"/>
      <c r="P180" s="515"/>
      <c r="Q180" s="515"/>
      <c r="R180" s="515"/>
      <c r="S180" s="515"/>
      <c r="T180" s="515"/>
      <c r="U180" s="341">
        <f t="shared" si="48"/>
        <v>150</v>
      </c>
      <c r="V180" s="341"/>
      <c r="W180" s="341"/>
      <c r="X180" s="409">
        <f>U180/U188</f>
        <v>9.8360655737704916E-2</v>
      </c>
      <c r="Y180" s="409"/>
      <c r="Z180" s="409"/>
      <c r="AA180" s="341">
        <f t="shared" si="49"/>
        <v>60</v>
      </c>
      <c r="AB180" s="341"/>
      <c r="AC180" s="341"/>
      <c r="AD180" s="341">
        <v>20</v>
      </c>
      <c r="AE180" s="341"/>
      <c r="AF180" s="341"/>
      <c r="AG180" s="341"/>
      <c r="AH180" s="341"/>
      <c r="AI180" s="341"/>
      <c r="AJ180" s="341"/>
      <c r="AK180" s="341"/>
      <c r="AL180" s="341"/>
      <c r="AM180" s="341">
        <v>35</v>
      </c>
      <c r="AN180" s="341"/>
      <c r="AO180" s="341"/>
      <c r="AP180" s="341">
        <v>5</v>
      </c>
      <c r="AQ180" s="341"/>
      <c r="AR180" s="341"/>
      <c r="AS180" s="341">
        <f t="shared" si="47"/>
        <v>90</v>
      </c>
      <c r="AT180" s="341"/>
      <c r="AU180" s="342"/>
      <c r="AV180" s="513"/>
      <c r="AW180" s="514"/>
      <c r="AX180" s="514"/>
      <c r="AY180" s="514"/>
      <c r="AZ180" s="514">
        <v>6</v>
      </c>
      <c r="BA180" s="514"/>
      <c r="BB180" s="514"/>
      <c r="BC180" s="514"/>
      <c r="BD180" s="434">
        <f t="shared" si="50"/>
        <v>6</v>
      </c>
      <c r="BE180" s="435"/>
      <c r="BF180" s="438"/>
      <c r="BG180" s="8"/>
    </row>
    <row r="181" spans="1:59" ht="15.95" customHeight="1" thickBot="1" x14ac:dyDescent="0.3">
      <c r="A181" s="201"/>
      <c r="B181" s="202"/>
      <c r="C181" s="353" t="s">
        <v>251</v>
      </c>
      <c r="D181" s="353"/>
      <c r="E181" s="353"/>
      <c r="F181" s="353"/>
      <c r="G181" s="353"/>
      <c r="H181" s="353"/>
      <c r="I181" s="353"/>
      <c r="J181" s="353"/>
      <c r="K181" s="353"/>
      <c r="L181" s="353"/>
      <c r="M181" s="353"/>
      <c r="N181" s="353"/>
      <c r="O181" s="353"/>
      <c r="P181" s="353"/>
      <c r="Q181" s="353"/>
      <c r="R181" s="353"/>
      <c r="S181" s="353"/>
      <c r="T181" s="353"/>
      <c r="U181" s="247"/>
      <c r="V181" s="247"/>
      <c r="W181" s="247"/>
      <c r="X181" s="520"/>
      <c r="Y181" s="520"/>
      <c r="Z181" s="520"/>
      <c r="AA181" s="247"/>
      <c r="AB181" s="247"/>
      <c r="AC181" s="247"/>
      <c r="AD181" s="247"/>
      <c r="AE181" s="247"/>
      <c r="AF181" s="247"/>
      <c r="AG181" s="247"/>
      <c r="AH181" s="247"/>
      <c r="AI181" s="247"/>
      <c r="AJ181" s="247"/>
      <c r="AK181" s="247"/>
      <c r="AL181" s="247"/>
      <c r="AM181" s="247"/>
      <c r="AN181" s="247"/>
      <c r="AO181" s="247"/>
      <c r="AP181" s="247"/>
      <c r="AQ181" s="247"/>
      <c r="AR181" s="247"/>
      <c r="AS181" s="247"/>
      <c r="AT181" s="247"/>
      <c r="AU181" s="343"/>
      <c r="AV181" s="245"/>
      <c r="AW181" s="247"/>
      <c r="AX181" s="247"/>
      <c r="AY181" s="247"/>
      <c r="AZ181" s="247"/>
      <c r="BA181" s="247"/>
      <c r="BB181" s="247"/>
      <c r="BC181" s="247"/>
      <c r="BD181" s="247"/>
      <c r="BE181" s="247"/>
      <c r="BF181" s="343"/>
      <c r="BG181" s="8"/>
    </row>
    <row r="182" spans="1:59" ht="15.95" customHeight="1" thickBot="1" x14ac:dyDescent="0.3">
      <c r="A182" s="231"/>
      <c r="B182" s="225"/>
      <c r="C182" s="445"/>
      <c r="D182" s="446"/>
      <c r="E182" s="446"/>
      <c r="F182" s="446"/>
      <c r="G182" s="446"/>
      <c r="H182" s="446"/>
      <c r="I182" s="446"/>
      <c r="J182" s="446"/>
      <c r="K182" s="446"/>
      <c r="L182" s="446"/>
      <c r="M182" s="446"/>
      <c r="N182" s="446"/>
      <c r="O182" s="446"/>
      <c r="P182" s="446"/>
      <c r="Q182" s="446"/>
      <c r="R182" s="446"/>
      <c r="S182" s="446"/>
      <c r="T182" s="446"/>
      <c r="U182" s="252"/>
      <c r="V182" s="252"/>
      <c r="W182" s="252"/>
      <c r="X182" s="252"/>
      <c r="Y182" s="252"/>
      <c r="Z182" s="252"/>
      <c r="AA182" s="252"/>
      <c r="AB182" s="252"/>
      <c r="AC182" s="252"/>
      <c r="AD182" s="252"/>
      <c r="AE182" s="252"/>
      <c r="AF182" s="252"/>
      <c r="AG182" s="252"/>
      <c r="AH182" s="252"/>
      <c r="AI182" s="252"/>
      <c r="AJ182" s="252"/>
      <c r="AK182" s="252"/>
      <c r="AL182" s="252"/>
      <c r="AM182" s="252"/>
      <c r="AN182" s="252"/>
      <c r="AO182" s="252"/>
      <c r="AP182" s="252"/>
      <c r="AQ182" s="252"/>
      <c r="AR182" s="252"/>
      <c r="AS182" s="252"/>
      <c r="AT182" s="252"/>
      <c r="AU182" s="252"/>
      <c r="AV182" s="252"/>
      <c r="AW182" s="252"/>
      <c r="AX182" s="252"/>
      <c r="AY182" s="252"/>
      <c r="AZ182" s="252"/>
      <c r="BA182" s="252"/>
      <c r="BB182" s="252"/>
      <c r="BC182" s="252"/>
      <c r="BD182" s="252"/>
      <c r="BE182" s="252"/>
      <c r="BF182" s="255"/>
      <c r="BG182" s="8"/>
    </row>
    <row r="183" spans="1:59" ht="18.75" customHeight="1" x14ac:dyDescent="0.2">
      <c r="A183" s="241"/>
      <c r="B183" s="232"/>
      <c r="C183" s="523"/>
      <c r="D183" s="524"/>
      <c r="E183" s="524"/>
      <c r="F183" s="524"/>
      <c r="G183" s="524"/>
      <c r="H183" s="524"/>
      <c r="I183" s="524"/>
      <c r="J183" s="524"/>
      <c r="K183" s="524"/>
      <c r="L183" s="524"/>
      <c r="M183" s="524"/>
      <c r="N183" s="524"/>
      <c r="O183" s="524"/>
      <c r="P183" s="524"/>
      <c r="Q183" s="524"/>
      <c r="R183" s="524"/>
      <c r="S183" s="524"/>
      <c r="T183" s="525"/>
      <c r="U183" s="298"/>
      <c r="V183" s="292"/>
      <c r="W183" s="293"/>
      <c r="X183" s="456"/>
      <c r="Y183" s="457"/>
      <c r="Z183" s="458"/>
      <c r="AA183" s="298"/>
      <c r="AB183" s="292"/>
      <c r="AC183" s="293"/>
      <c r="AD183" s="298"/>
      <c r="AE183" s="292"/>
      <c r="AF183" s="293"/>
      <c r="AG183" s="298"/>
      <c r="AH183" s="292"/>
      <c r="AI183" s="293"/>
      <c r="AJ183" s="298"/>
      <c r="AK183" s="292"/>
      <c r="AL183" s="293"/>
      <c r="AM183" s="298"/>
      <c r="AN183" s="292"/>
      <c r="AO183" s="293"/>
      <c r="AP183" s="298"/>
      <c r="AQ183" s="292"/>
      <c r="AR183" s="293"/>
      <c r="AS183" s="298"/>
      <c r="AT183" s="292"/>
      <c r="AU183" s="292"/>
      <c r="AV183" s="291"/>
      <c r="AW183" s="292"/>
      <c r="AX183" s="292"/>
      <c r="AY183" s="293"/>
      <c r="AZ183" s="292"/>
      <c r="BA183" s="292"/>
      <c r="BB183" s="292"/>
      <c r="BC183" s="299"/>
      <c r="BD183" s="533"/>
      <c r="BE183" s="533"/>
      <c r="BF183" s="534"/>
      <c r="BG183" s="89"/>
    </row>
    <row r="184" spans="1:59" ht="15.95" customHeight="1" x14ac:dyDescent="0.2">
      <c r="A184" s="239"/>
      <c r="B184" s="233"/>
      <c r="C184" s="362"/>
      <c r="D184" s="363"/>
      <c r="E184" s="363"/>
      <c r="F184" s="363"/>
      <c r="G184" s="363"/>
      <c r="H184" s="363"/>
      <c r="I184" s="363"/>
      <c r="J184" s="363"/>
      <c r="K184" s="363"/>
      <c r="L184" s="363"/>
      <c r="M184" s="363"/>
      <c r="N184" s="363"/>
      <c r="O184" s="363"/>
      <c r="P184" s="363"/>
      <c r="Q184" s="363"/>
      <c r="R184" s="363"/>
      <c r="S184" s="363"/>
      <c r="T184" s="364"/>
      <c r="U184" s="313"/>
      <c r="V184" s="314"/>
      <c r="W184" s="315"/>
      <c r="X184" s="326"/>
      <c r="Y184" s="327"/>
      <c r="Z184" s="328"/>
      <c r="AA184" s="313"/>
      <c r="AB184" s="314"/>
      <c r="AC184" s="315"/>
      <c r="AD184" s="313"/>
      <c r="AE184" s="314"/>
      <c r="AF184" s="315"/>
      <c r="AG184" s="313"/>
      <c r="AH184" s="314"/>
      <c r="AI184" s="315"/>
      <c r="AJ184" s="313"/>
      <c r="AK184" s="314"/>
      <c r="AL184" s="315"/>
      <c r="AM184" s="313"/>
      <c r="AN184" s="314"/>
      <c r="AO184" s="315"/>
      <c r="AP184" s="313"/>
      <c r="AQ184" s="314"/>
      <c r="AR184" s="315"/>
      <c r="AS184" s="313"/>
      <c r="AT184" s="314"/>
      <c r="AU184" s="314"/>
      <c r="AV184" s="354"/>
      <c r="AW184" s="314"/>
      <c r="AX184" s="314"/>
      <c r="AY184" s="315"/>
      <c r="AZ184" s="314"/>
      <c r="BA184" s="314"/>
      <c r="BB184" s="314"/>
      <c r="BC184" s="355"/>
      <c r="BD184" s="329"/>
      <c r="BE184" s="329"/>
      <c r="BF184" s="330"/>
      <c r="BG184" s="89"/>
    </row>
    <row r="185" spans="1:59" ht="15.95" customHeight="1" x14ac:dyDescent="0.2">
      <c r="A185" s="239"/>
      <c r="B185" s="227"/>
      <c r="C185" s="362"/>
      <c r="D185" s="363"/>
      <c r="E185" s="363"/>
      <c r="F185" s="363"/>
      <c r="G185" s="363"/>
      <c r="H185" s="363"/>
      <c r="I185" s="363"/>
      <c r="J185" s="363"/>
      <c r="K185" s="363"/>
      <c r="L185" s="363"/>
      <c r="M185" s="363"/>
      <c r="N185" s="363"/>
      <c r="O185" s="363"/>
      <c r="P185" s="363"/>
      <c r="Q185" s="363"/>
      <c r="R185" s="363"/>
      <c r="S185" s="363"/>
      <c r="T185" s="364"/>
      <c r="U185" s="277"/>
      <c r="V185" s="277"/>
      <c r="W185" s="277"/>
      <c r="X185" s="367"/>
      <c r="Y185" s="367"/>
      <c r="Z185" s="367"/>
      <c r="AA185" s="277"/>
      <c r="AB185" s="277"/>
      <c r="AC185" s="277"/>
      <c r="AD185" s="277"/>
      <c r="AE185" s="277"/>
      <c r="AF185" s="277"/>
      <c r="AG185" s="277"/>
      <c r="AH185" s="277"/>
      <c r="AI185" s="277"/>
      <c r="AJ185" s="277"/>
      <c r="AK185" s="277"/>
      <c r="AL185" s="277"/>
      <c r="AM185" s="277"/>
      <c r="AN185" s="277"/>
      <c r="AO185" s="277"/>
      <c r="AP185" s="277"/>
      <c r="AQ185" s="277"/>
      <c r="AR185" s="277"/>
      <c r="AS185" s="277"/>
      <c r="AT185" s="277"/>
      <c r="AU185" s="313"/>
      <c r="AV185" s="354"/>
      <c r="AW185" s="314"/>
      <c r="AX185" s="314"/>
      <c r="AY185" s="315"/>
      <c r="AZ185" s="314"/>
      <c r="BA185" s="314"/>
      <c r="BB185" s="314"/>
      <c r="BC185" s="355"/>
      <c r="BD185" s="550"/>
      <c r="BE185" s="274"/>
      <c r="BF185" s="300"/>
      <c r="BG185" s="89"/>
    </row>
    <row r="186" spans="1:59" ht="30" customHeight="1" thickBot="1" x14ac:dyDescent="0.25">
      <c r="A186" s="197"/>
      <c r="B186" s="230"/>
      <c r="C186" s="362"/>
      <c r="D186" s="363"/>
      <c r="E186" s="363"/>
      <c r="F186" s="363"/>
      <c r="G186" s="363"/>
      <c r="H186" s="363"/>
      <c r="I186" s="363"/>
      <c r="J186" s="363"/>
      <c r="K186" s="363"/>
      <c r="L186" s="363"/>
      <c r="M186" s="363"/>
      <c r="N186" s="363"/>
      <c r="O186" s="363"/>
      <c r="P186" s="363"/>
      <c r="Q186" s="363"/>
      <c r="R186" s="363"/>
      <c r="S186" s="363"/>
      <c r="T186" s="364"/>
      <c r="U186" s="341"/>
      <c r="V186" s="341"/>
      <c r="W186" s="341"/>
      <c r="X186" s="409"/>
      <c r="Y186" s="409"/>
      <c r="Z186" s="409"/>
      <c r="AA186" s="341"/>
      <c r="AB186" s="341"/>
      <c r="AC186" s="341"/>
      <c r="AD186" s="341"/>
      <c r="AE186" s="341"/>
      <c r="AF186" s="341"/>
      <c r="AG186" s="341"/>
      <c r="AH186" s="341"/>
      <c r="AI186" s="341"/>
      <c r="AJ186" s="341"/>
      <c r="AK186" s="341"/>
      <c r="AL186" s="341"/>
      <c r="AM186" s="341"/>
      <c r="AN186" s="341"/>
      <c r="AO186" s="341"/>
      <c r="AP186" s="341"/>
      <c r="AQ186" s="341"/>
      <c r="AR186" s="341"/>
      <c r="AS186" s="341"/>
      <c r="AT186" s="341"/>
      <c r="AU186" s="500"/>
      <c r="AV186" s="535"/>
      <c r="AW186" s="501"/>
      <c r="AX186" s="501"/>
      <c r="AY186" s="502"/>
      <c r="AZ186" s="501"/>
      <c r="BA186" s="501"/>
      <c r="BB186" s="501"/>
      <c r="BC186" s="536"/>
      <c r="BD186" s="334"/>
      <c r="BE186" s="353"/>
      <c r="BF186" s="417"/>
      <c r="BG186" s="89"/>
    </row>
    <row r="187" spans="1:59" ht="15.95" customHeight="1" thickBot="1" x14ac:dyDescent="0.3">
      <c r="A187" s="37"/>
      <c r="B187" s="196"/>
      <c r="C187" s="521" t="s">
        <v>319</v>
      </c>
      <c r="D187" s="353"/>
      <c r="E187" s="353"/>
      <c r="F187" s="353"/>
      <c r="G187" s="353"/>
      <c r="H187" s="353"/>
      <c r="I187" s="353"/>
      <c r="J187" s="353"/>
      <c r="K187" s="353"/>
      <c r="L187" s="353"/>
      <c r="M187" s="353"/>
      <c r="N187" s="353"/>
      <c r="O187" s="353"/>
      <c r="P187" s="353"/>
      <c r="Q187" s="353"/>
      <c r="R187" s="353"/>
      <c r="S187" s="353"/>
      <c r="T187" s="353"/>
      <c r="U187" s="248">
        <f>AA187+AS187</f>
        <v>25</v>
      </c>
      <c r="V187" s="248"/>
      <c r="W187" s="248"/>
      <c r="X187" s="522">
        <f>U187/U188</f>
        <v>1.6393442622950821E-2</v>
      </c>
      <c r="Y187" s="522"/>
      <c r="Z187" s="522"/>
      <c r="AA187" s="382">
        <f>AD187+AG187</f>
        <v>10</v>
      </c>
      <c r="AB187" s="383"/>
      <c r="AC187" s="384"/>
      <c r="AD187" s="382">
        <v>5</v>
      </c>
      <c r="AE187" s="383"/>
      <c r="AF187" s="384"/>
      <c r="AG187" s="382">
        <v>5</v>
      </c>
      <c r="AH187" s="383"/>
      <c r="AI187" s="384"/>
      <c r="AJ187" s="382"/>
      <c r="AK187" s="383"/>
      <c r="AL187" s="384"/>
      <c r="AM187" s="382"/>
      <c r="AN187" s="383"/>
      <c r="AO187" s="384"/>
      <c r="AP187" s="382"/>
      <c r="AQ187" s="383"/>
      <c r="AR187" s="384"/>
      <c r="AS187" s="382">
        <v>15</v>
      </c>
      <c r="AT187" s="383"/>
      <c r="AU187" s="383"/>
      <c r="AV187" s="531">
        <v>0.5</v>
      </c>
      <c r="AW187" s="383"/>
      <c r="AX187" s="383"/>
      <c r="AY187" s="384"/>
      <c r="AZ187" s="383">
        <v>0.5</v>
      </c>
      <c r="BA187" s="383"/>
      <c r="BB187" s="383"/>
      <c r="BC187" s="532"/>
      <c r="BD187" s="384">
        <v>1</v>
      </c>
      <c r="BE187" s="248"/>
      <c r="BF187" s="526"/>
      <c r="BG187" s="89"/>
    </row>
    <row r="188" spans="1:59" ht="15.95" customHeight="1" thickBot="1" x14ac:dyDescent="0.25">
      <c r="A188" s="59"/>
      <c r="B188" s="192"/>
      <c r="C188" s="301" t="s">
        <v>320</v>
      </c>
      <c r="D188" s="301"/>
      <c r="E188" s="301"/>
      <c r="F188" s="301"/>
      <c r="G188" s="301"/>
      <c r="H188" s="301"/>
      <c r="I188" s="301"/>
      <c r="J188" s="301"/>
      <c r="K188" s="301"/>
      <c r="L188" s="301"/>
      <c r="M188" s="301"/>
      <c r="N188" s="301"/>
      <c r="O188" s="301"/>
      <c r="P188" s="301"/>
      <c r="Q188" s="301"/>
      <c r="R188" s="301"/>
      <c r="S188" s="301"/>
      <c r="T188" s="301"/>
      <c r="U188" s="301">
        <f>U169+U187</f>
        <v>1525</v>
      </c>
      <c r="V188" s="301"/>
      <c r="W188" s="316"/>
      <c r="X188" s="317">
        <f>X169+X187</f>
        <v>1.0016393442622951</v>
      </c>
      <c r="Y188" s="318"/>
      <c r="Z188" s="319"/>
      <c r="AA188" s="301">
        <f>AA169+AA187</f>
        <v>610</v>
      </c>
      <c r="AB188" s="301"/>
      <c r="AC188" s="316"/>
      <c r="AD188" s="301">
        <f>AD169+AD187</f>
        <v>205</v>
      </c>
      <c r="AE188" s="301"/>
      <c r="AF188" s="316"/>
      <c r="AG188" s="301">
        <f>AG169+AG187</f>
        <v>5</v>
      </c>
      <c r="AH188" s="301"/>
      <c r="AI188" s="316"/>
      <c r="AJ188" s="301">
        <f>AJ169+AJ187</f>
        <v>0</v>
      </c>
      <c r="AK188" s="301"/>
      <c r="AL188" s="316"/>
      <c r="AM188" s="301">
        <f>AM169+AM187</f>
        <v>350</v>
      </c>
      <c r="AN188" s="301"/>
      <c r="AO188" s="316"/>
      <c r="AP188" s="301">
        <f>AP169+AP187</f>
        <v>50</v>
      </c>
      <c r="AQ188" s="301"/>
      <c r="AR188" s="316"/>
      <c r="AS188" s="301">
        <f>AS169+AS187</f>
        <v>915</v>
      </c>
      <c r="AT188" s="301"/>
      <c r="AU188" s="316"/>
      <c r="AV188" s="320">
        <f>AV169+AV183</f>
        <v>30</v>
      </c>
      <c r="AW188" s="321"/>
      <c r="AX188" s="321"/>
      <c r="AY188" s="321"/>
      <c r="AZ188" s="321">
        <f>AZ169+AZ183</f>
        <v>30</v>
      </c>
      <c r="BA188" s="321"/>
      <c r="BB188" s="321"/>
      <c r="BC188" s="322"/>
      <c r="BD188" s="323">
        <f>AV188+AZ188</f>
        <v>60</v>
      </c>
      <c r="BE188" s="324"/>
      <c r="BF188" s="325"/>
      <c r="BG188" s="89"/>
    </row>
    <row r="189" spans="1:59" ht="15.95" customHeight="1" x14ac:dyDescent="0.2">
      <c r="A189" s="89"/>
      <c r="B189" s="89"/>
      <c r="C189" s="551"/>
      <c r="D189" s="551"/>
      <c r="E189" s="551"/>
      <c r="F189" s="551"/>
      <c r="G189" s="551"/>
      <c r="H189" s="551"/>
      <c r="I189" s="551"/>
      <c r="J189" s="551"/>
      <c r="K189" s="551"/>
      <c r="L189" s="551"/>
      <c r="M189" s="551"/>
      <c r="N189" s="551"/>
      <c r="O189" s="551"/>
      <c r="P189" s="551"/>
      <c r="Q189" s="551"/>
      <c r="R189" s="551"/>
      <c r="S189" s="551"/>
      <c r="T189" s="551"/>
      <c r="U189" s="551"/>
      <c r="V189" s="551"/>
      <c r="W189" s="551"/>
      <c r="X189" s="551"/>
      <c r="Y189" s="551"/>
      <c r="Z189" s="551"/>
      <c r="AA189" s="551"/>
      <c r="AB189" s="551"/>
      <c r="AC189" s="551"/>
      <c r="AD189" s="551"/>
      <c r="AE189" s="551"/>
      <c r="AF189" s="551"/>
      <c r="AG189" s="551"/>
      <c r="AH189" s="551"/>
      <c r="AI189" s="551"/>
      <c r="AJ189" s="551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</row>
    <row r="190" spans="1:59" ht="15.95" customHeight="1" x14ac:dyDescent="0.2">
      <c r="A190" s="89"/>
      <c r="B190" s="89"/>
      <c r="C190" s="552"/>
      <c r="D190" s="552"/>
      <c r="E190" s="552"/>
      <c r="F190" s="552"/>
      <c r="G190" s="552"/>
      <c r="H190" s="552"/>
      <c r="I190" s="552"/>
      <c r="J190" s="552"/>
      <c r="K190" s="552"/>
      <c r="L190" s="552"/>
      <c r="M190" s="552"/>
      <c r="N190" s="552"/>
      <c r="O190" s="552"/>
      <c r="P190" s="552"/>
      <c r="Q190" s="552"/>
      <c r="R190" s="552"/>
      <c r="S190" s="552"/>
      <c r="T190" s="552"/>
      <c r="U190" s="552"/>
      <c r="V190" s="552"/>
      <c r="W190" s="552"/>
      <c r="X190" s="552"/>
      <c r="Y190" s="552"/>
      <c r="Z190" s="552"/>
      <c r="AA190" s="552"/>
      <c r="AB190" s="552"/>
      <c r="AC190" s="552"/>
      <c r="AD190" s="552"/>
      <c r="AE190" s="552"/>
      <c r="AF190" s="552"/>
      <c r="AG190" s="552"/>
      <c r="AH190" s="552"/>
      <c r="AI190" s="552"/>
      <c r="AJ190" s="552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</row>
    <row r="191" spans="1:59" ht="15.95" customHeight="1" x14ac:dyDescent="0.25">
      <c r="A191" s="89"/>
      <c r="B191" s="89"/>
      <c r="C191" s="89"/>
      <c r="D191" s="89"/>
      <c r="E191" s="89"/>
      <c r="F191" s="89"/>
      <c r="G191" s="547"/>
      <c r="H191" s="548"/>
      <c r="I191" s="548"/>
      <c r="J191" s="548"/>
      <c r="K191" s="548"/>
      <c r="L191" s="548"/>
      <c r="M191" s="548"/>
      <c r="N191" s="548"/>
      <c r="O191" s="548"/>
      <c r="P191" s="548"/>
      <c r="Q191" s="548"/>
      <c r="R191" s="549"/>
      <c r="S191" s="547"/>
      <c r="T191" s="548"/>
      <c r="U191" s="548"/>
      <c r="V191" s="548"/>
      <c r="W191" s="549"/>
      <c r="X191" s="275"/>
      <c r="Y191" s="329"/>
      <c r="Z191" s="329"/>
      <c r="AA191" s="329"/>
      <c r="AB191" s="329"/>
      <c r="AC191" s="550"/>
      <c r="AD191" s="275"/>
      <c r="AE191" s="329"/>
      <c r="AF191" s="329"/>
      <c r="AG191" s="329"/>
      <c r="AH191" s="329"/>
      <c r="AI191" s="329"/>
      <c r="AJ191" s="329"/>
      <c r="AK191" s="329"/>
      <c r="AL191" s="329"/>
      <c r="AM191" s="329"/>
      <c r="AN191" s="329"/>
      <c r="AO191" s="329"/>
      <c r="AP191" s="550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F191" s="18"/>
    </row>
    <row r="192" spans="1:59" ht="18" customHeight="1" x14ac:dyDescent="0.2">
      <c r="A192" s="89"/>
      <c r="B192" s="89"/>
      <c r="C192" s="89"/>
      <c r="D192" s="89"/>
      <c r="E192" s="89"/>
      <c r="F192" s="89"/>
      <c r="G192" s="546"/>
      <c r="H192" s="544"/>
      <c r="I192" s="544"/>
      <c r="J192" s="544"/>
      <c r="K192" s="544"/>
      <c r="L192" s="544"/>
      <c r="M192" s="544"/>
      <c r="N192" s="544"/>
      <c r="O192" s="544"/>
      <c r="P192" s="544"/>
      <c r="Q192" s="544"/>
      <c r="R192" s="545"/>
      <c r="S192" s="546"/>
      <c r="T192" s="544"/>
      <c r="U192" s="544"/>
      <c r="V192" s="544"/>
      <c r="W192" s="545"/>
      <c r="X192" s="546"/>
      <c r="Y192" s="544"/>
      <c r="Z192" s="544"/>
      <c r="AA192" s="544"/>
      <c r="AB192" s="544"/>
      <c r="AC192" s="545"/>
      <c r="AD192" s="553"/>
      <c r="AE192" s="554"/>
      <c r="AF192" s="554"/>
      <c r="AG192" s="554"/>
      <c r="AH192" s="554"/>
      <c r="AI192" s="554"/>
      <c r="AJ192" s="554"/>
      <c r="AK192" s="554"/>
      <c r="AL192" s="554"/>
      <c r="AM192" s="554"/>
      <c r="AN192" s="554"/>
      <c r="AO192" s="554"/>
      <c r="AP192" s="555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</row>
    <row r="193" spans="1:58" ht="15.75" customHeight="1" x14ac:dyDescent="0.2">
      <c r="A193" s="89"/>
      <c r="B193" s="89"/>
      <c r="C193" s="89"/>
      <c r="D193" s="89"/>
      <c r="E193" s="89"/>
      <c r="F193" s="89"/>
      <c r="G193" s="546"/>
      <c r="H193" s="544"/>
      <c r="I193" s="544"/>
      <c r="J193" s="544"/>
      <c r="K193" s="544"/>
      <c r="L193" s="544"/>
      <c r="M193" s="544"/>
      <c r="N193" s="544"/>
      <c r="O193" s="544"/>
      <c r="P193" s="544"/>
      <c r="Q193" s="544"/>
      <c r="R193" s="545"/>
      <c r="S193" s="546"/>
      <c r="T193" s="544"/>
      <c r="U193" s="544"/>
      <c r="V193" s="544"/>
      <c r="W193" s="545"/>
      <c r="X193" s="546"/>
      <c r="Y193" s="544"/>
      <c r="Z193" s="544"/>
      <c r="AA193" s="544"/>
      <c r="AB193" s="544"/>
      <c r="AC193" s="545"/>
      <c r="AD193" s="556"/>
      <c r="AE193" s="557"/>
      <c r="AF193" s="557"/>
      <c r="AG193" s="557"/>
      <c r="AH193" s="557"/>
      <c r="AI193" s="557"/>
      <c r="AJ193" s="557"/>
      <c r="AK193" s="557"/>
      <c r="AL193" s="557"/>
      <c r="AM193" s="557"/>
      <c r="AN193" s="557"/>
      <c r="AO193" s="557"/>
      <c r="AP193" s="55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</row>
    <row r="194" spans="1:58" ht="15.95" customHeight="1" x14ac:dyDescent="0.2">
      <c r="C194" s="89"/>
      <c r="D194" s="89"/>
      <c r="E194" s="89"/>
      <c r="F194" s="89"/>
      <c r="G194" s="543"/>
      <c r="H194" s="544"/>
      <c r="I194" s="544"/>
      <c r="J194" s="544"/>
      <c r="K194" s="544"/>
      <c r="L194" s="544"/>
      <c r="M194" s="544"/>
      <c r="N194" s="544"/>
      <c r="O194" s="544"/>
      <c r="P194" s="544"/>
      <c r="Q194" s="544"/>
      <c r="R194" s="545"/>
      <c r="S194" s="546"/>
      <c r="T194" s="544"/>
      <c r="U194" s="544"/>
      <c r="V194" s="544"/>
      <c r="W194" s="545"/>
      <c r="X194" s="546"/>
      <c r="Y194" s="544"/>
      <c r="Z194" s="544"/>
      <c r="AA194" s="544"/>
      <c r="AB194" s="544"/>
      <c r="AC194" s="545"/>
      <c r="AD194" s="556"/>
      <c r="AE194" s="557"/>
      <c r="AF194" s="557"/>
      <c r="AG194" s="557"/>
      <c r="AH194" s="557"/>
      <c r="AI194" s="557"/>
      <c r="AJ194" s="557"/>
      <c r="AK194" s="557"/>
      <c r="AL194" s="557"/>
      <c r="AM194" s="557"/>
      <c r="AN194" s="557"/>
      <c r="AO194" s="557"/>
      <c r="AP194" s="55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</row>
    <row r="195" spans="1:58" ht="45" customHeight="1" x14ac:dyDescent="0.2">
      <c r="C195" s="89"/>
      <c r="D195" s="89"/>
      <c r="E195" s="89"/>
      <c r="F195" s="89"/>
      <c r="G195" s="543"/>
      <c r="H195" s="544"/>
      <c r="I195" s="544"/>
      <c r="J195" s="544"/>
      <c r="K195" s="544"/>
      <c r="L195" s="544"/>
      <c r="M195" s="544"/>
      <c r="N195" s="544"/>
      <c r="O195" s="544"/>
      <c r="P195" s="544"/>
      <c r="Q195" s="544"/>
      <c r="R195" s="545"/>
      <c r="S195" s="546"/>
      <c r="T195" s="544"/>
      <c r="U195" s="544"/>
      <c r="V195" s="544"/>
      <c r="W195" s="545"/>
      <c r="X195" s="546"/>
      <c r="Y195" s="544"/>
      <c r="Z195" s="544"/>
      <c r="AA195" s="544"/>
      <c r="AB195" s="544"/>
      <c r="AC195" s="545"/>
      <c r="AD195" s="556"/>
      <c r="AE195" s="557"/>
      <c r="AF195" s="557"/>
      <c r="AG195" s="557"/>
      <c r="AH195" s="557"/>
      <c r="AI195" s="557"/>
      <c r="AJ195" s="557"/>
      <c r="AK195" s="557"/>
      <c r="AL195" s="557"/>
      <c r="AM195" s="557"/>
      <c r="AN195" s="557"/>
      <c r="AO195" s="557"/>
      <c r="AP195" s="55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</row>
    <row r="196" spans="1:58" ht="15.95" customHeight="1" x14ac:dyDescent="0.2">
      <c r="G196" s="546"/>
      <c r="H196" s="544"/>
      <c r="I196" s="544"/>
      <c r="J196" s="544"/>
      <c r="K196" s="544"/>
      <c r="L196" s="544"/>
      <c r="M196" s="544"/>
      <c r="N196" s="544"/>
      <c r="O196" s="544"/>
      <c r="P196" s="544"/>
      <c r="Q196" s="544"/>
      <c r="R196" s="545"/>
      <c r="S196" s="546"/>
      <c r="T196" s="544"/>
      <c r="U196" s="544"/>
      <c r="V196" s="544"/>
      <c r="W196" s="545"/>
      <c r="X196" s="546"/>
      <c r="Y196" s="544"/>
      <c r="Z196" s="544"/>
      <c r="AA196" s="544"/>
      <c r="AB196" s="544"/>
      <c r="AC196" s="545"/>
      <c r="AD196" s="559"/>
      <c r="AE196" s="560"/>
      <c r="AF196" s="560"/>
      <c r="AG196" s="560"/>
      <c r="AH196" s="560"/>
      <c r="AI196" s="560"/>
      <c r="AJ196" s="560"/>
      <c r="AK196" s="560"/>
      <c r="AL196" s="560"/>
      <c r="AM196" s="560"/>
      <c r="AN196" s="560"/>
      <c r="AO196" s="560"/>
      <c r="AP196" s="561"/>
    </row>
    <row r="197" spans="1:58" ht="15.95" customHeight="1" x14ac:dyDescent="0.25">
      <c r="G197" s="356"/>
      <c r="H197" s="357"/>
      <c r="I197" s="357"/>
      <c r="J197" s="357"/>
      <c r="K197" s="357"/>
      <c r="L197" s="357"/>
      <c r="M197" s="357"/>
      <c r="N197" s="357"/>
      <c r="O197" s="357"/>
      <c r="P197" s="357"/>
      <c r="Q197" s="357"/>
      <c r="R197" s="358"/>
      <c r="S197" s="356"/>
      <c r="T197" s="357"/>
      <c r="U197" s="357"/>
      <c r="V197" s="357"/>
      <c r="W197" s="358"/>
      <c r="X197" s="359"/>
      <c r="Y197" s="360"/>
      <c r="Z197" s="360"/>
      <c r="AA197" s="360"/>
      <c r="AB197" s="360"/>
      <c r="AC197" s="361"/>
      <c r="AD197" s="359"/>
      <c r="AE197" s="360"/>
      <c r="AF197" s="360"/>
      <c r="AG197" s="360"/>
      <c r="AH197" s="360"/>
      <c r="AI197" s="360"/>
      <c r="AJ197" s="360"/>
      <c r="AK197" s="360"/>
      <c r="AL197" s="360"/>
      <c r="AM197" s="360"/>
      <c r="AN197" s="360"/>
      <c r="AO197" s="360"/>
      <c r="AP197" s="361"/>
    </row>
    <row r="198" spans="1:58" ht="15.95" customHeight="1" x14ac:dyDescent="0.2"/>
    <row r="199" spans="1:58" ht="54" customHeight="1" x14ac:dyDescent="0.2"/>
    <row r="200" spans="1:58" ht="21" customHeight="1" x14ac:dyDescent="0.35">
      <c r="D200" s="203"/>
      <c r="E200" s="203"/>
      <c r="F200" s="203"/>
      <c r="G200" s="203"/>
      <c r="H200" s="204"/>
      <c r="I200" s="204"/>
      <c r="J200" s="204"/>
      <c r="K200" s="204"/>
      <c r="L200" s="204"/>
      <c r="M200" s="204"/>
      <c r="N200" s="204"/>
      <c r="O200" s="204"/>
      <c r="P200" s="204"/>
      <c r="Q200" s="204"/>
      <c r="R200" s="204"/>
      <c r="S200" s="204"/>
      <c r="T200" s="204"/>
      <c r="U200" s="205"/>
      <c r="V200" s="205"/>
      <c r="W200" s="205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/>
      <c r="AH200" s="205"/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</row>
    <row r="201" spans="1:58" ht="21" customHeight="1" x14ac:dyDescent="0.35">
      <c r="D201" s="49"/>
      <c r="E201" s="49"/>
      <c r="F201" s="204"/>
      <c r="G201" s="204"/>
      <c r="H201" s="204"/>
      <c r="I201" s="204"/>
      <c r="J201" s="204"/>
      <c r="K201" s="204"/>
      <c r="L201" s="204"/>
      <c r="M201" s="204"/>
      <c r="N201" s="204"/>
      <c r="O201" s="204"/>
      <c r="P201" s="204"/>
      <c r="Q201" s="204"/>
      <c r="R201" s="204"/>
      <c r="S201" s="204"/>
      <c r="T201" s="204"/>
      <c r="U201" s="205"/>
      <c r="V201" s="205"/>
      <c r="W201" s="205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/>
      <c r="AH201" s="205"/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</row>
    <row r="202" spans="1:58" ht="21" customHeight="1" x14ac:dyDescent="0.35">
      <c r="D202" s="49"/>
      <c r="E202" s="49"/>
      <c r="F202" s="204"/>
      <c r="G202" s="204"/>
      <c r="H202" s="204"/>
      <c r="I202" s="204"/>
      <c r="J202" s="204"/>
      <c r="K202" s="204"/>
      <c r="L202" s="204"/>
      <c r="M202" s="204"/>
      <c r="N202" s="204"/>
      <c r="O202" s="204"/>
      <c r="P202" s="204"/>
      <c r="Q202" s="204"/>
      <c r="R202" s="204"/>
      <c r="S202" s="204"/>
      <c r="T202" s="204"/>
      <c r="U202" s="205"/>
      <c r="V202" s="205"/>
      <c r="W202" s="205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/>
      <c r="AH202" s="205"/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</row>
    <row r="203" spans="1:58" ht="21" customHeight="1" x14ac:dyDescent="0.35">
      <c r="D203" s="49"/>
      <c r="E203" s="49"/>
      <c r="F203" s="204"/>
      <c r="G203" s="204"/>
      <c r="H203" s="204"/>
      <c r="I203" s="204"/>
      <c r="J203" s="204"/>
      <c r="K203" s="204"/>
      <c r="L203" s="204"/>
      <c r="M203" s="204"/>
      <c r="N203" s="204"/>
      <c r="O203" s="204"/>
      <c r="P203" s="204"/>
      <c r="Q203" s="204"/>
      <c r="R203" s="204"/>
      <c r="S203" s="204"/>
      <c r="T203" s="204"/>
      <c r="U203" s="205"/>
      <c r="V203" s="205"/>
      <c r="W203" s="205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/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</row>
    <row r="204" spans="1:58" ht="21" customHeight="1" x14ac:dyDescent="0.35">
      <c r="D204" s="203"/>
      <c r="E204" s="206"/>
      <c r="F204" s="203"/>
      <c r="G204" s="203"/>
      <c r="H204" s="203"/>
      <c r="I204" s="204"/>
      <c r="J204" s="204"/>
      <c r="K204" s="204"/>
      <c r="L204" s="204"/>
      <c r="M204" s="204"/>
      <c r="N204" s="204"/>
      <c r="O204" s="204"/>
      <c r="P204" s="204"/>
      <c r="Q204" s="204"/>
      <c r="R204" s="204"/>
      <c r="S204" s="204"/>
      <c r="T204" s="204"/>
      <c r="U204" s="205"/>
      <c r="V204" s="205"/>
      <c r="W204" s="205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/>
      <c r="AH204" s="205"/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</row>
    <row r="205" spans="1:58" ht="21" customHeight="1" x14ac:dyDescent="0.35">
      <c r="D205" s="49"/>
      <c r="E205" s="49"/>
      <c r="F205" s="204"/>
      <c r="G205" s="204"/>
      <c r="H205" s="204"/>
      <c r="I205" s="204"/>
      <c r="J205" s="204"/>
      <c r="K205" s="204"/>
      <c r="L205" s="204"/>
      <c r="M205" s="204"/>
      <c r="N205" s="204"/>
      <c r="O205" s="204"/>
      <c r="P205" s="204"/>
      <c r="Q205" s="204"/>
      <c r="R205" s="204"/>
      <c r="S205" s="204"/>
      <c r="T205" s="204"/>
      <c r="U205" s="205"/>
      <c r="V205" s="205"/>
      <c r="W205" s="205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/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</row>
    <row r="206" spans="1:58" ht="23.25" x14ac:dyDescent="0.35">
      <c r="F206" s="204"/>
      <c r="G206" s="204"/>
      <c r="H206" s="204"/>
      <c r="I206" s="204"/>
      <c r="J206" s="204"/>
      <c r="K206" s="204"/>
      <c r="L206" s="204"/>
      <c r="M206" s="204"/>
      <c r="N206" s="204"/>
      <c r="O206" s="204"/>
      <c r="P206" s="204"/>
      <c r="Q206" s="204"/>
      <c r="R206" s="204"/>
      <c r="S206" s="204"/>
      <c r="T206" s="204"/>
      <c r="U206" s="205"/>
      <c r="V206" s="205"/>
      <c r="W206" s="205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/>
      <c r="AH206" s="205"/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</row>
  </sheetData>
  <mergeCells count="1756">
    <mergeCell ref="AJ187:AL187"/>
    <mergeCell ref="AM187:AO187"/>
    <mergeCell ref="AP187:AR187"/>
    <mergeCell ref="AS187:AU187"/>
    <mergeCell ref="AV187:AY187"/>
    <mergeCell ref="AZ187:BC187"/>
    <mergeCell ref="BD187:BF187"/>
    <mergeCell ref="C188:T188"/>
    <mergeCell ref="U188:W188"/>
    <mergeCell ref="X188:Z188"/>
    <mergeCell ref="AA188:AC188"/>
    <mergeCell ref="AD188:AF188"/>
    <mergeCell ref="AG188:AI188"/>
    <mergeCell ref="AJ188:AL188"/>
    <mergeCell ref="AM188:AO188"/>
    <mergeCell ref="AP188:AR188"/>
    <mergeCell ref="AS188:AU188"/>
    <mergeCell ref="AV188:AY188"/>
    <mergeCell ref="AZ188:BC188"/>
    <mergeCell ref="BD188:BF188"/>
    <mergeCell ref="C187:T187"/>
    <mergeCell ref="U187:W187"/>
    <mergeCell ref="X187:Z187"/>
    <mergeCell ref="AA187:AC187"/>
    <mergeCell ref="AD187:AF187"/>
    <mergeCell ref="AG187:AI187"/>
    <mergeCell ref="AJ185:AL185"/>
    <mergeCell ref="AM185:AO185"/>
    <mergeCell ref="AP185:AR185"/>
    <mergeCell ref="AS185:AU185"/>
    <mergeCell ref="AV185:AY185"/>
    <mergeCell ref="AZ185:BC185"/>
    <mergeCell ref="BD185:BF185"/>
    <mergeCell ref="C186:T186"/>
    <mergeCell ref="U186:W186"/>
    <mergeCell ref="X186:Z186"/>
    <mergeCell ref="AA186:AC186"/>
    <mergeCell ref="AD186:AF186"/>
    <mergeCell ref="AG186:AI186"/>
    <mergeCell ref="AJ186:AL186"/>
    <mergeCell ref="AM186:AO186"/>
    <mergeCell ref="AP186:AR186"/>
    <mergeCell ref="AS186:AU186"/>
    <mergeCell ref="AV186:AY186"/>
    <mergeCell ref="AZ186:BC186"/>
    <mergeCell ref="BD186:BF186"/>
    <mergeCell ref="C185:T185"/>
    <mergeCell ref="U185:W185"/>
    <mergeCell ref="X185:Z185"/>
    <mergeCell ref="AA185:AC185"/>
    <mergeCell ref="AD185:AF185"/>
    <mergeCell ref="AG185:AI185"/>
    <mergeCell ref="AJ183:AL183"/>
    <mergeCell ref="AM183:AO183"/>
    <mergeCell ref="AP183:AR183"/>
    <mergeCell ref="AS183:AU183"/>
    <mergeCell ref="AV183:AY183"/>
    <mergeCell ref="AZ183:BC183"/>
    <mergeCell ref="BD183:BF183"/>
    <mergeCell ref="C184:T184"/>
    <mergeCell ref="U184:W184"/>
    <mergeCell ref="X184:Z184"/>
    <mergeCell ref="AA184:AC184"/>
    <mergeCell ref="AD184:AF184"/>
    <mergeCell ref="AG184:AI184"/>
    <mergeCell ref="AJ184:AL184"/>
    <mergeCell ref="AM184:AO184"/>
    <mergeCell ref="AP184:AR184"/>
    <mergeCell ref="AS184:AU184"/>
    <mergeCell ref="AV184:AY184"/>
    <mergeCell ref="AZ184:BC184"/>
    <mergeCell ref="BD184:BF184"/>
    <mergeCell ref="C183:T183"/>
    <mergeCell ref="U183:W183"/>
    <mergeCell ref="X183:Z183"/>
    <mergeCell ref="AA183:AC183"/>
    <mergeCell ref="AD183:AF183"/>
    <mergeCell ref="AG183:AI183"/>
    <mergeCell ref="C181:T181"/>
    <mergeCell ref="U181:W181"/>
    <mergeCell ref="X181:Z181"/>
    <mergeCell ref="AA181:AC181"/>
    <mergeCell ref="AD181:AF181"/>
    <mergeCell ref="AG181:AI181"/>
    <mergeCell ref="AJ181:AL181"/>
    <mergeCell ref="AM181:AO181"/>
    <mergeCell ref="AP181:AR181"/>
    <mergeCell ref="AS181:AU181"/>
    <mergeCell ref="AV181:AY181"/>
    <mergeCell ref="AZ181:BC181"/>
    <mergeCell ref="BD181:BF181"/>
    <mergeCell ref="C176:T176"/>
    <mergeCell ref="U176:W176"/>
    <mergeCell ref="X176:Z176"/>
    <mergeCell ref="AA176:AC176"/>
    <mergeCell ref="AD176:AF176"/>
    <mergeCell ref="AG176:AI176"/>
    <mergeCell ref="AG179:AI179"/>
    <mergeCell ref="AJ179:AL179"/>
    <mergeCell ref="AM179:AO179"/>
    <mergeCell ref="AP179:AR179"/>
    <mergeCell ref="AS179:AU179"/>
    <mergeCell ref="AV179:AY179"/>
    <mergeCell ref="AA167:AC167"/>
    <mergeCell ref="AD161:AF161"/>
    <mergeCell ref="AZ167:BC167"/>
    <mergeCell ref="AG167:AI167"/>
    <mergeCell ref="AS163:AU163"/>
    <mergeCell ref="AS170:AU170"/>
    <mergeCell ref="BD168:BF168"/>
    <mergeCell ref="AJ169:AL169"/>
    <mergeCell ref="AM169:AO169"/>
    <mergeCell ref="AP169:AR169"/>
    <mergeCell ref="BD171:BF171"/>
    <mergeCell ref="BD170:BF170"/>
    <mergeCell ref="U167:W167"/>
    <mergeCell ref="C182:T182"/>
    <mergeCell ref="U182:W182"/>
    <mergeCell ref="X182:Z182"/>
    <mergeCell ref="AA182:AC182"/>
    <mergeCell ref="AD182:AF182"/>
    <mergeCell ref="AG182:AI182"/>
    <mergeCell ref="AJ182:AL182"/>
    <mergeCell ref="AM182:AO182"/>
    <mergeCell ref="AP182:AR182"/>
    <mergeCell ref="AS182:AU182"/>
    <mergeCell ref="AV182:AY182"/>
    <mergeCell ref="AZ182:BC182"/>
    <mergeCell ref="BD182:BF182"/>
    <mergeCell ref="BD166:BF166"/>
    <mergeCell ref="C174:T174"/>
    <mergeCell ref="U174:W174"/>
    <mergeCell ref="X174:Z174"/>
    <mergeCell ref="AA174:AC174"/>
    <mergeCell ref="AD174:AF174"/>
    <mergeCell ref="C166:T166"/>
    <mergeCell ref="U166:W166"/>
    <mergeCell ref="X166:Z166"/>
    <mergeCell ref="AA166:AC166"/>
    <mergeCell ref="AD166:AF166"/>
    <mergeCell ref="AG166:AI166"/>
    <mergeCell ref="AJ166:AL166"/>
    <mergeCell ref="AM166:AO166"/>
    <mergeCell ref="AP166:AR166"/>
    <mergeCell ref="AS166:AU166"/>
    <mergeCell ref="AV166:AY166"/>
    <mergeCell ref="AZ166:BC166"/>
    <mergeCell ref="BD144:BF144"/>
    <mergeCell ref="AD140:AF140"/>
    <mergeCell ref="X143:Z143"/>
    <mergeCell ref="AA143:AC143"/>
    <mergeCell ref="AV144:AY144"/>
    <mergeCell ref="AV136:AY136"/>
    <mergeCell ref="G195:R195"/>
    <mergeCell ref="G196:R196"/>
    <mergeCell ref="S195:W195"/>
    <mergeCell ref="S196:W196"/>
    <mergeCell ref="X195:AC195"/>
    <mergeCell ref="X196:AC196"/>
    <mergeCell ref="G191:R191"/>
    <mergeCell ref="G192:R192"/>
    <mergeCell ref="G193:R193"/>
    <mergeCell ref="G194:R194"/>
    <mergeCell ref="S191:W191"/>
    <mergeCell ref="S192:W192"/>
    <mergeCell ref="S193:W193"/>
    <mergeCell ref="S194:W194"/>
    <mergeCell ref="X191:AC191"/>
    <mergeCell ref="X192:AC192"/>
    <mergeCell ref="X193:AC193"/>
    <mergeCell ref="X194:AC194"/>
    <mergeCell ref="AD191:AP191"/>
    <mergeCell ref="C189:AJ189"/>
    <mergeCell ref="C190:AJ190"/>
    <mergeCell ref="AD192:AP196"/>
    <mergeCell ref="AJ139:AL139"/>
    <mergeCell ref="AP141:AR141"/>
    <mergeCell ref="AD137:AF137"/>
    <mergeCell ref="AV137:AY137"/>
    <mergeCell ref="AS138:AU138"/>
    <mergeCell ref="AV138:AY138"/>
    <mergeCell ref="U165:W165"/>
    <mergeCell ref="AA170:AC170"/>
    <mergeCell ref="AV140:AY140"/>
    <mergeCell ref="C52:T52"/>
    <mergeCell ref="C50:T50"/>
    <mergeCell ref="U50:W50"/>
    <mergeCell ref="X50:Z50"/>
    <mergeCell ref="AA50:AC50"/>
    <mergeCell ref="AD50:AF50"/>
    <mergeCell ref="AA136:AC136"/>
    <mergeCell ref="AD136:AF136"/>
    <mergeCell ref="AG136:AI136"/>
    <mergeCell ref="AJ50:AL50"/>
    <mergeCell ref="C125:T125"/>
    <mergeCell ref="C137:T137"/>
    <mergeCell ref="U137:W137"/>
    <mergeCell ref="C129:T129"/>
    <mergeCell ref="C135:T135"/>
    <mergeCell ref="C105:BC105"/>
    <mergeCell ref="X82:Z82"/>
    <mergeCell ref="AA82:AC82"/>
    <mergeCell ref="AD82:AF82"/>
    <mergeCell ref="AG80:AI80"/>
    <mergeCell ref="AJ80:AL80"/>
    <mergeCell ref="AM80:AO80"/>
    <mergeCell ref="AJ91:AL91"/>
    <mergeCell ref="U132:W132"/>
    <mergeCell ref="C131:T131"/>
    <mergeCell ref="C132:T132"/>
    <mergeCell ref="U131:W131"/>
    <mergeCell ref="U134:W134"/>
    <mergeCell ref="U101:W101"/>
    <mergeCell ref="AV102:AY102"/>
    <mergeCell ref="AJ95:AL95"/>
    <mergeCell ref="X96:Z96"/>
    <mergeCell ref="A17:B17"/>
    <mergeCell ref="A18:B18"/>
    <mergeCell ref="A19:B19"/>
    <mergeCell ref="A20:B20"/>
    <mergeCell ref="B27:B33"/>
    <mergeCell ref="B67:B73"/>
    <mergeCell ref="I23:N24"/>
    <mergeCell ref="BD138:BF138"/>
    <mergeCell ref="AZ138:BC138"/>
    <mergeCell ref="AG137:AI137"/>
    <mergeCell ref="AJ137:AL137"/>
    <mergeCell ref="AZ136:BC136"/>
    <mergeCell ref="BD136:BF136"/>
    <mergeCell ref="AS136:AU136"/>
    <mergeCell ref="X137:Z137"/>
    <mergeCell ref="C130:T130"/>
    <mergeCell ref="U130:W130"/>
    <mergeCell ref="AV132:AY132"/>
    <mergeCell ref="C101:T101"/>
    <mergeCell ref="AP91:AR91"/>
    <mergeCell ref="AS91:AU91"/>
    <mergeCell ref="AZ50:BC50"/>
    <mergeCell ref="BD50:BF50"/>
    <mergeCell ref="C138:T138"/>
    <mergeCell ref="U138:W138"/>
    <mergeCell ref="C136:T136"/>
    <mergeCell ref="AD103:AF103"/>
    <mergeCell ref="AG103:AI103"/>
    <mergeCell ref="AJ103:AL103"/>
    <mergeCell ref="U135:W135"/>
    <mergeCell ref="AS101:AU101"/>
    <mergeCell ref="AJ97:AL97"/>
    <mergeCell ref="U61:W61"/>
    <mergeCell ref="X61:Z61"/>
    <mergeCell ref="AA61:AC61"/>
    <mergeCell ref="AD61:AF61"/>
    <mergeCell ref="AG61:AI61"/>
    <mergeCell ref="AJ61:AL61"/>
    <mergeCell ref="AM61:AO61"/>
    <mergeCell ref="AP61:AR61"/>
    <mergeCell ref="AS61:AU61"/>
    <mergeCell ref="AV61:AY61"/>
    <mergeCell ref="AZ61:BC61"/>
    <mergeCell ref="BD61:BF61"/>
    <mergeCell ref="BD102:BF102"/>
    <mergeCell ref="AV92:AY92"/>
    <mergeCell ref="AZ92:BC92"/>
    <mergeCell ref="AP85:AR85"/>
    <mergeCell ref="AS85:AU85"/>
    <mergeCell ref="AM83:AO83"/>
    <mergeCell ref="U82:W82"/>
    <mergeCell ref="AD96:AF96"/>
    <mergeCell ref="AG96:AI96"/>
    <mergeCell ref="AA145:AC145"/>
    <mergeCell ref="AD145:AF145"/>
    <mergeCell ref="AG145:AI145"/>
    <mergeCell ref="AJ145:AL145"/>
    <mergeCell ref="AM145:AO145"/>
    <mergeCell ref="AS145:AU145"/>
    <mergeCell ref="AV145:AY145"/>
    <mergeCell ref="AZ145:BC145"/>
    <mergeCell ref="AD159:AF159"/>
    <mergeCell ref="AS159:AU159"/>
    <mergeCell ref="AP145:AR145"/>
    <mergeCell ref="AG140:AI140"/>
    <mergeCell ref="AJ140:AL140"/>
    <mergeCell ref="AA139:AC139"/>
    <mergeCell ref="AD139:AF139"/>
    <mergeCell ref="AJ146:AL146"/>
    <mergeCell ref="AS141:AU141"/>
    <mergeCell ref="AZ141:BC141"/>
    <mergeCell ref="U139:W139"/>
    <mergeCell ref="U156:W156"/>
    <mergeCell ref="X156:Z156"/>
    <mergeCell ref="U142:W142"/>
    <mergeCell ref="U144:W144"/>
    <mergeCell ref="AD146:AF146"/>
    <mergeCell ref="AG146:AI146"/>
    <mergeCell ref="U140:W140"/>
    <mergeCell ref="C145:T145"/>
    <mergeCell ref="U145:W145"/>
    <mergeCell ref="X145:Z145"/>
    <mergeCell ref="AP96:AR96"/>
    <mergeCell ref="AA133:AC133"/>
    <mergeCell ref="C98:T98"/>
    <mergeCell ref="U100:W100"/>
    <mergeCell ref="C92:T92"/>
    <mergeCell ref="C133:T133"/>
    <mergeCell ref="U133:W133"/>
    <mergeCell ref="X133:Z133"/>
    <mergeCell ref="C139:T139"/>
    <mergeCell ref="AP139:AR139"/>
    <mergeCell ref="C143:T143"/>
    <mergeCell ref="AP138:AR138"/>
    <mergeCell ref="X101:Z101"/>
    <mergeCell ref="AJ136:AL136"/>
    <mergeCell ref="AM136:AO136"/>
    <mergeCell ref="AP137:AR137"/>
    <mergeCell ref="AG133:AI133"/>
    <mergeCell ref="X126:Z126"/>
    <mergeCell ref="AA125:AC125"/>
    <mergeCell ref="X130:Z130"/>
    <mergeCell ref="AA130:AC130"/>
    <mergeCell ref="AP140:AR140"/>
    <mergeCell ref="AS140:AU140"/>
    <mergeCell ref="AS139:AU139"/>
    <mergeCell ref="AZ139:BC139"/>
    <mergeCell ref="BD139:BF139"/>
    <mergeCell ref="AG144:AI144"/>
    <mergeCell ref="AJ144:AL144"/>
    <mergeCell ref="BD143:BF143"/>
    <mergeCell ref="BD133:BF133"/>
    <mergeCell ref="X138:Z138"/>
    <mergeCell ref="AA138:AC138"/>
    <mergeCell ref="AM142:AO142"/>
    <mergeCell ref="AP142:AR142"/>
    <mergeCell ref="X136:Z136"/>
    <mergeCell ref="AP135:AR135"/>
    <mergeCell ref="AP133:AR133"/>
    <mergeCell ref="AS133:AU133"/>
    <mergeCell ref="X134:Z134"/>
    <mergeCell ref="X135:Z135"/>
    <mergeCell ref="AA134:AC134"/>
    <mergeCell ref="AS135:AU135"/>
    <mergeCell ref="AS137:AU137"/>
    <mergeCell ref="AG139:AI139"/>
    <mergeCell ref="AP136:AR136"/>
    <mergeCell ref="AV139:AY139"/>
    <mergeCell ref="AV142:AY142"/>
    <mergeCell ref="AZ142:BC142"/>
    <mergeCell ref="AZ137:BC137"/>
    <mergeCell ref="BD137:BF137"/>
    <mergeCell ref="AA137:AC137"/>
    <mergeCell ref="AV134:AY134"/>
    <mergeCell ref="AV135:AY135"/>
    <mergeCell ref="AZ133:BC133"/>
    <mergeCell ref="AM101:AO101"/>
    <mergeCell ref="AP130:AR130"/>
    <mergeCell ref="AS130:AU130"/>
    <mergeCell ref="AJ124:AL124"/>
    <mergeCell ref="AM124:AO124"/>
    <mergeCell ref="BD122:BF122"/>
    <mergeCell ref="AJ141:AL141"/>
    <mergeCell ref="AM141:AO141"/>
    <mergeCell ref="BD157:BF157"/>
    <mergeCell ref="U143:W143"/>
    <mergeCell ref="AG142:AI142"/>
    <mergeCell ref="AP144:AR144"/>
    <mergeCell ref="AP146:AR146"/>
    <mergeCell ref="AS146:AU146"/>
    <mergeCell ref="AV146:AY146"/>
    <mergeCell ref="AZ146:BC146"/>
    <mergeCell ref="BD142:BF142"/>
    <mergeCell ref="AZ144:BC144"/>
    <mergeCell ref="BD140:BF140"/>
    <mergeCell ref="X144:Z144"/>
    <mergeCell ref="AM140:AO140"/>
    <mergeCell ref="AZ140:BC140"/>
    <mergeCell ref="AD138:AF138"/>
    <mergeCell ref="AA135:AC135"/>
    <mergeCell ref="AD134:AF134"/>
    <mergeCell ref="AD133:AF133"/>
    <mergeCell ref="X139:Z139"/>
    <mergeCell ref="AV141:AY141"/>
    <mergeCell ref="AG141:AI141"/>
    <mergeCell ref="BD141:BF141"/>
    <mergeCell ref="AM139:AO139"/>
    <mergeCell ref="AD167:AF167"/>
    <mergeCell ref="AD165:AF165"/>
    <mergeCell ref="AS142:AU142"/>
    <mergeCell ref="AG157:AI157"/>
    <mergeCell ref="AJ157:AL157"/>
    <mergeCell ref="AV159:AY159"/>
    <mergeCell ref="AZ159:BC159"/>
    <mergeCell ref="AM157:AO157"/>
    <mergeCell ref="AP157:AR157"/>
    <mergeCell ref="BD146:BF146"/>
    <mergeCell ref="BD159:BF159"/>
    <mergeCell ref="AJ159:AL159"/>
    <mergeCell ref="AD168:AF168"/>
    <mergeCell ref="AG168:AI168"/>
    <mergeCell ref="AJ168:AL168"/>
    <mergeCell ref="AV165:AY165"/>
    <mergeCell ref="AZ165:BC165"/>
    <mergeCell ref="BD145:BF145"/>
    <mergeCell ref="AD158:AF158"/>
    <mergeCell ref="AG158:AI158"/>
    <mergeCell ref="AZ161:BC161"/>
    <mergeCell ref="BD163:BF163"/>
    <mergeCell ref="BD162:BF162"/>
    <mergeCell ref="C157:T157"/>
    <mergeCell ref="C140:T140"/>
    <mergeCell ref="C141:T141"/>
    <mergeCell ref="U141:W141"/>
    <mergeCell ref="X141:Z141"/>
    <mergeCell ref="AA141:AC141"/>
    <mergeCell ref="AD141:AF141"/>
    <mergeCell ref="AM143:AO143"/>
    <mergeCell ref="X142:Z142"/>
    <mergeCell ref="AA142:AC142"/>
    <mergeCell ref="AJ143:AL143"/>
    <mergeCell ref="X140:Z140"/>
    <mergeCell ref="AD157:AF157"/>
    <mergeCell ref="BD167:BF167"/>
    <mergeCell ref="C146:T146"/>
    <mergeCell ref="U146:W146"/>
    <mergeCell ref="X146:Z146"/>
    <mergeCell ref="AS144:AU144"/>
    <mergeCell ref="AM144:AO144"/>
    <mergeCell ref="AM146:AO146"/>
    <mergeCell ref="AD144:AF144"/>
    <mergeCell ref="AD142:AF142"/>
    <mergeCell ref="AA144:AC144"/>
    <mergeCell ref="AJ142:AL142"/>
    <mergeCell ref="C144:T144"/>
    <mergeCell ref="AA146:AC146"/>
    <mergeCell ref="C142:T142"/>
    <mergeCell ref="X162:Z162"/>
    <mergeCell ref="AS162:AU162"/>
    <mergeCell ref="AV156:BC156"/>
    <mergeCell ref="AG162:AI162"/>
    <mergeCell ref="AA158:AC158"/>
    <mergeCell ref="C134:T134"/>
    <mergeCell ref="AM133:AO133"/>
    <mergeCell ref="U136:W136"/>
    <mergeCell ref="AG138:AI138"/>
    <mergeCell ref="AM137:AO137"/>
    <mergeCell ref="AA140:AC140"/>
    <mergeCell ref="AD135:AF135"/>
    <mergeCell ref="AG134:AI134"/>
    <mergeCell ref="AS134:AU134"/>
    <mergeCell ref="AV175:AY175"/>
    <mergeCell ref="AP165:AR165"/>
    <mergeCell ref="X167:Z167"/>
    <mergeCell ref="AG173:AI173"/>
    <mergeCell ref="AM173:AO173"/>
    <mergeCell ref="C172:T172"/>
    <mergeCell ref="AV162:AY162"/>
    <mergeCell ref="C162:T162"/>
    <mergeCell ref="C163:T163"/>
    <mergeCell ref="AP158:AR158"/>
    <mergeCell ref="C167:T167"/>
    <mergeCell ref="C160:T160"/>
    <mergeCell ref="C164:T164"/>
    <mergeCell ref="C161:T161"/>
    <mergeCell ref="C165:T165"/>
    <mergeCell ref="C170:T170"/>
    <mergeCell ref="AJ134:AL134"/>
    <mergeCell ref="AJ135:AL135"/>
    <mergeCell ref="AM134:AO134"/>
    <mergeCell ref="AM135:AO135"/>
    <mergeCell ref="U163:W163"/>
    <mergeCell ref="X163:Z163"/>
    <mergeCell ref="AA159:AC159"/>
    <mergeCell ref="C169:T169"/>
    <mergeCell ref="AD164:AF164"/>
    <mergeCell ref="AJ170:AL170"/>
    <mergeCell ref="AM170:AO170"/>
    <mergeCell ref="AP170:AR170"/>
    <mergeCell ref="AP164:AR164"/>
    <mergeCell ref="U164:W164"/>
    <mergeCell ref="C171:T171"/>
    <mergeCell ref="AV173:AY173"/>
    <mergeCell ref="AZ173:BC173"/>
    <mergeCell ref="AA161:AC161"/>
    <mergeCell ref="AJ165:AL165"/>
    <mergeCell ref="AM165:AO165"/>
    <mergeCell ref="AG161:AI161"/>
    <mergeCell ref="AJ161:AL161"/>
    <mergeCell ref="AM161:AO161"/>
    <mergeCell ref="AM159:AO159"/>
    <mergeCell ref="AP159:AR159"/>
    <mergeCell ref="AG164:AI164"/>
    <mergeCell ref="AJ164:AL164"/>
    <mergeCell ref="AG165:AI165"/>
    <mergeCell ref="AP160:AR160"/>
    <mergeCell ref="AG170:AI170"/>
    <mergeCell ref="X165:Z165"/>
    <mergeCell ref="AA165:AC165"/>
    <mergeCell ref="AV169:AY169"/>
    <mergeCell ref="AD170:AF170"/>
    <mergeCell ref="AS169:AU169"/>
    <mergeCell ref="AV160:AY160"/>
    <mergeCell ref="AJ162:AL162"/>
    <mergeCell ref="AM162:AO162"/>
    <mergeCell ref="AP162:AR162"/>
    <mergeCell ref="AV171:AY171"/>
    <mergeCell ref="AP171:AR171"/>
    <mergeCell ref="AS171:AU171"/>
    <mergeCell ref="AZ170:BC170"/>
    <mergeCell ref="X164:Z164"/>
    <mergeCell ref="AA164:AC164"/>
    <mergeCell ref="C180:T180"/>
    <mergeCell ref="U180:W180"/>
    <mergeCell ref="X180:Z180"/>
    <mergeCell ref="AA180:AC180"/>
    <mergeCell ref="AD180:AF180"/>
    <mergeCell ref="AG180:AI180"/>
    <mergeCell ref="AJ178:AL178"/>
    <mergeCell ref="AM178:AO178"/>
    <mergeCell ref="AP178:AR178"/>
    <mergeCell ref="AJ177:AL177"/>
    <mergeCell ref="AP177:AR177"/>
    <mergeCell ref="C178:T178"/>
    <mergeCell ref="U178:W178"/>
    <mergeCell ref="X178:Z178"/>
    <mergeCell ref="U172:W172"/>
    <mergeCell ref="X172:Z172"/>
    <mergeCell ref="AA172:AC172"/>
    <mergeCell ref="AD172:AF172"/>
    <mergeCell ref="AG172:AI172"/>
    <mergeCell ref="AJ172:AL172"/>
    <mergeCell ref="AM172:AO172"/>
    <mergeCell ref="AP173:AR173"/>
    <mergeCell ref="C175:T175"/>
    <mergeCell ref="U175:W175"/>
    <mergeCell ref="C173:T173"/>
    <mergeCell ref="U173:W173"/>
    <mergeCell ref="C177:T177"/>
    <mergeCell ref="AA175:AC175"/>
    <mergeCell ref="AD175:AF175"/>
    <mergeCell ref="AG175:AI175"/>
    <mergeCell ref="X177:Z177"/>
    <mergeCell ref="U177:W177"/>
    <mergeCell ref="BD180:BF180"/>
    <mergeCell ref="AJ180:AL180"/>
    <mergeCell ref="AM180:AO180"/>
    <mergeCell ref="AP180:AR180"/>
    <mergeCell ref="AA178:AC178"/>
    <mergeCell ref="AS180:AU180"/>
    <mergeCell ref="AV180:AY180"/>
    <mergeCell ref="AZ180:BC180"/>
    <mergeCell ref="AS178:AU178"/>
    <mergeCell ref="AV178:AY178"/>
    <mergeCell ref="AZ178:BC178"/>
    <mergeCell ref="BD178:BF178"/>
    <mergeCell ref="AV177:AY177"/>
    <mergeCell ref="AZ177:BC177"/>
    <mergeCell ref="AZ179:BC179"/>
    <mergeCell ref="BD179:BF179"/>
    <mergeCell ref="C179:T179"/>
    <mergeCell ref="U179:W179"/>
    <mergeCell ref="X179:Z179"/>
    <mergeCell ref="AA179:AC179"/>
    <mergeCell ref="AD179:AF179"/>
    <mergeCell ref="AJ176:AL176"/>
    <mergeCell ref="AM176:AO176"/>
    <mergeCell ref="AP176:AR176"/>
    <mergeCell ref="AS176:AU176"/>
    <mergeCell ref="AV176:AY176"/>
    <mergeCell ref="BD173:BF173"/>
    <mergeCell ref="BD172:BF172"/>
    <mergeCell ref="X173:Z173"/>
    <mergeCell ref="AA173:AC173"/>
    <mergeCell ref="AJ175:AL175"/>
    <mergeCell ref="BD177:BF177"/>
    <mergeCell ref="BD175:BF175"/>
    <mergeCell ref="AJ173:AL173"/>
    <mergeCell ref="AM177:AO177"/>
    <mergeCell ref="AP175:AR175"/>
    <mergeCell ref="AD173:AF173"/>
    <mergeCell ref="AD178:AF178"/>
    <mergeCell ref="AZ175:BC175"/>
    <mergeCell ref="X175:Z175"/>
    <mergeCell ref="AP172:AR172"/>
    <mergeCell ref="AS172:AU172"/>
    <mergeCell ref="AV172:AY172"/>
    <mergeCell ref="AA177:AC177"/>
    <mergeCell ref="AS175:AU175"/>
    <mergeCell ref="AG174:AI174"/>
    <mergeCell ref="AJ174:AL174"/>
    <mergeCell ref="AM174:AO174"/>
    <mergeCell ref="AP174:AR174"/>
    <mergeCell ref="AS174:AU174"/>
    <mergeCell ref="AV174:AY174"/>
    <mergeCell ref="AZ174:BC174"/>
    <mergeCell ref="BD174:BF174"/>
    <mergeCell ref="AZ176:BC176"/>
    <mergeCell ref="BD176:BF176"/>
    <mergeCell ref="X168:Z168"/>
    <mergeCell ref="AJ167:AL167"/>
    <mergeCell ref="AM167:AO167"/>
    <mergeCell ref="AZ171:BC171"/>
    <mergeCell ref="AS164:AU164"/>
    <mergeCell ref="AM168:AO168"/>
    <mergeCell ref="AP168:AR168"/>
    <mergeCell ref="AS168:AU168"/>
    <mergeCell ref="AV168:AY168"/>
    <mergeCell ref="AZ168:BC168"/>
    <mergeCell ref="AS165:AU165"/>
    <mergeCell ref="AZ169:BC169"/>
    <mergeCell ref="AJ158:AL158"/>
    <mergeCell ref="AM158:AO158"/>
    <mergeCell ref="AG178:AI178"/>
    <mergeCell ref="AS177:AU177"/>
    <mergeCell ref="AD177:AF177"/>
    <mergeCell ref="AG177:AI177"/>
    <mergeCell ref="AM175:AO175"/>
    <mergeCell ref="AS173:AU173"/>
    <mergeCell ref="AZ158:BC158"/>
    <mergeCell ref="AP167:AR167"/>
    <mergeCell ref="AS167:AU167"/>
    <mergeCell ref="AV167:AY167"/>
    <mergeCell ref="AV163:AY163"/>
    <mergeCell ref="AZ163:BC163"/>
    <mergeCell ref="AG159:AI159"/>
    <mergeCell ref="X170:Z170"/>
    <mergeCell ref="AM164:AO164"/>
    <mergeCell ref="AV170:AY170"/>
    <mergeCell ref="AZ172:BC172"/>
    <mergeCell ref="AD162:AF162"/>
    <mergeCell ref="U171:W171"/>
    <mergeCell ref="X171:Z171"/>
    <mergeCell ref="AA171:AC171"/>
    <mergeCell ref="AD171:AF171"/>
    <mergeCell ref="AG171:AI171"/>
    <mergeCell ref="AJ171:AL171"/>
    <mergeCell ref="AM171:AO171"/>
    <mergeCell ref="BD165:BF165"/>
    <mergeCell ref="BD164:BF164"/>
    <mergeCell ref="AZ160:BC160"/>
    <mergeCell ref="BD160:BF160"/>
    <mergeCell ref="AJ160:AL160"/>
    <mergeCell ref="AM160:AO160"/>
    <mergeCell ref="AZ162:BC162"/>
    <mergeCell ref="AS160:AU160"/>
    <mergeCell ref="AG160:AI160"/>
    <mergeCell ref="AP161:AR161"/>
    <mergeCell ref="AA163:AC163"/>
    <mergeCell ref="AD163:AF163"/>
    <mergeCell ref="AG163:AI163"/>
    <mergeCell ref="X161:Z161"/>
    <mergeCell ref="AM163:AO163"/>
    <mergeCell ref="AP163:AR163"/>
    <mergeCell ref="AS161:AU161"/>
    <mergeCell ref="U170:W170"/>
    <mergeCell ref="U168:W168"/>
    <mergeCell ref="AA168:AC168"/>
    <mergeCell ref="U169:W169"/>
    <mergeCell ref="X169:Z169"/>
    <mergeCell ref="AA169:AC169"/>
    <mergeCell ref="AD169:AF169"/>
    <mergeCell ref="AG169:AI169"/>
    <mergeCell ref="A150:A156"/>
    <mergeCell ref="C150:T156"/>
    <mergeCell ref="U150:AU150"/>
    <mergeCell ref="AV150:BC150"/>
    <mergeCell ref="U151:Z155"/>
    <mergeCell ref="AA151:AU151"/>
    <mergeCell ref="AV151:AY151"/>
    <mergeCell ref="AZ151:BC151"/>
    <mergeCell ref="AA152:AC156"/>
    <mergeCell ref="AD152:AF156"/>
    <mergeCell ref="AG152:AI156"/>
    <mergeCell ref="AJ152:AL156"/>
    <mergeCell ref="AM152:AO156"/>
    <mergeCell ref="AP152:AR156"/>
    <mergeCell ref="AS152:AU156"/>
    <mergeCell ref="AV152:AY155"/>
    <mergeCell ref="AZ152:BC155"/>
    <mergeCell ref="B150:B156"/>
    <mergeCell ref="C116:T116"/>
    <mergeCell ref="AA97:AC97"/>
    <mergeCell ref="AD97:AF97"/>
    <mergeCell ref="AG97:AI97"/>
    <mergeCell ref="AP116:AR116"/>
    <mergeCell ref="AP103:AR103"/>
    <mergeCell ref="U116:W116"/>
    <mergeCell ref="X116:Z116"/>
    <mergeCell ref="AA116:AC116"/>
    <mergeCell ref="AD116:AF116"/>
    <mergeCell ref="AG101:AI101"/>
    <mergeCell ref="AJ101:AL101"/>
    <mergeCell ref="AA104:AC104"/>
    <mergeCell ref="AJ104:AL104"/>
    <mergeCell ref="C104:T104"/>
    <mergeCell ref="U104:W104"/>
    <mergeCell ref="C99:T99"/>
    <mergeCell ref="U99:W99"/>
    <mergeCell ref="X99:Z99"/>
    <mergeCell ref="X98:Z98"/>
    <mergeCell ref="AM103:AO103"/>
    <mergeCell ref="U97:W97"/>
    <mergeCell ref="AD104:AF104"/>
    <mergeCell ref="C107:BF107"/>
    <mergeCell ref="AM104:AO104"/>
    <mergeCell ref="AP104:AR104"/>
    <mergeCell ref="AS103:AU103"/>
    <mergeCell ref="C97:T97"/>
    <mergeCell ref="BD88:BF88"/>
    <mergeCell ref="AV91:AY91"/>
    <mergeCell ref="AZ91:BC91"/>
    <mergeCell ref="BD91:BF91"/>
    <mergeCell ref="U92:W92"/>
    <mergeCell ref="X92:Z92"/>
    <mergeCell ref="AJ92:AL92"/>
    <mergeCell ref="AM92:AO92"/>
    <mergeCell ref="AD95:AF95"/>
    <mergeCell ref="AJ88:AL88"/>
    <mergeCell ref="AM88:AO88"/>
    <mergeCell ref="AG88:AI88"/>
    <mergeCell ref="AV100:AY100"/>
    <mergeCell ref="AZ100:BC100"/>
    <mergeCell ref="U88:W88"/>
    <mergeCell ref="X88:Z88"/>
    <mergeCell ref="AA88:AC88"/>
    <mergeCell ref="AD88:AF88"/>
    <mergeCell ref="AP88:AR88"/>
    <mergeCell ref="AZ93:BC93"/>
    <mergeCell ref="AZ94:BC94"/>
    <mergeCell ref="BD98:BF98"/>
    <mergeCell ref="X97:Z97"/>
    <mergeCell ref="C93:T93"/>
    <mergeCell ref="C95:T95"/>
    <mergeCell ref="U95:W95"/>
    <mergeCell ref="X93:Z93"/>
    <mergeCell ref="C96:T96"/>
    <mergeCell ref="X95:Z95"/>
    <mergeCell ref="AV97:AY97"/>
    <mergeCell ref="BD94:BF94"/>
    <mergeCell ref="AA93:AC93"/>
    <mergeCell ref="AG93:AI93"/>
    <mergeCell ref="AA95:AC95"/>
    <mergeCell ref="AA94:AC94"/>
    <mergeCell ref="AD93:AF93"/>
    <mergeCell ref="AD94:AF94"/>
    <mergeCell ref="AA96:AC96"/>
    <mergeCell ref="BD95:BF95"/>
    <mergeCell ref="AV96:AY96"/>
    <mergeCell ref="AD99:AF99"/>
    <mergeCell ref="AZ102:BC102"/>
    <mergeCell ref="AP101:AR101"/>
    <mergeCell ref="AG99:AI99"/>
    <mergeCell ref="AA91:AC91"/>
    <mergeCell ref="AV98:AY98"/>
    <mergeCell ref="AM97:AO97"/>
    <mergeCell ref="AM99:AO99"/>
    <mergeCell ref="BD101:BF101"/>
    <mergeCell ref="AP99:AR99"/>
    <mergeCell ref="A67:A73"/>
    <mergeCell ref="C67:T73"/>
    <mergeCell ref="U67:AU67"/>
    <mergeCell ref="AZ74:BC74"/>
    <mergeCell ref="BD74:BF74"/>
    <mergeCell ref="AG69:AI73"/>
    <mergeCell ref="U75:W75"/>
    <mergeCell ref="X75:Z75"/>
    <mergeCell ref="BD80:BF80"/>
    <mergeCell ref="BD81:BF81"/>
    <mergeCell ref="BD86:BF86"/>
    <mergeCell ref="BD85:BF85"/>
    <mergeCell ref="BD75:BF75"/>
    <mergeCell ref="AP84:AR84"/>
    <mergeCell ref="BD76:BF76"/>
    <mergeCell ref="BD83:BF83"/>
    <mergeCell ref="AP74:AR74"/>
    <mergeCell ref="AS74:AU74"/>
    <mergeCell ref="AV74:AY74"/>
    <mergeCell ref="AZ68:BC68"/>
    <mergeCell ref="AV69:AY72"/>
    <mergeCell ref="AZ69:BC72"/>
    <mergeCell ref="AV76:AY76"/>
    <mergeCell ref="AG81:AI81"/>
    <mergeCell ref="AZ79:BC79"/>
    <mergeCell ref="AJ79:AL79"/>
    <mergeCell ref="AM79:AO79"/>
    <mergeCell ref="AJ78:AL78"/>
    <mergeCell ref="AS79:AU79"/>
    <mergeCell ref="AP81:AR81"/>
    <mergeCell ref="AS69:AU73"/>
    <mergeCell ref="AZ81:BC81"/>
    <mergeCell ref="C58:T58"/>
    <mergeCell ref="AV58:AY58"/>
    <mergeCell ref="C74:T74"/>
    <mergeCell ref="U74:W74"/>
    <mergeCell ref="X74:Z74"/>
    <mergeCell ref="BD67:BF73"/>
    <mergeCell ref="AZ62:BC62"/>
    <mergeCell ref="U59:W59"/>
    <mergeCell ref="AV89:AY89"/>
    <mergeCell ref="AZ89:BC89"/>
    <mergeCell ref="X59:Z59"/>
    <mergeCell ref="AA59:AC59"/>
    <mergeCell ref="AD59:AF59"/>
    <mergeCell ref="AG59:AI59"/>
    <mergeCell ref="AJ59:AL59"/>
    <mergeCell ref="AM59:AO59"/>
    <mergeCell ref="AP59:AR59"/>
    <mergeCell ref="AS59:AU59"/>
    <mergeCell ref="AS58:AU58"/>
    <mergeCell ref="AP60:AR60"/>
    <mergeCell ref="AA60:AC60"/>
    <mergeCell ref="X62:Z62"/>
    <mergeCell ref="AA62:AC62"/>
    <mergeCell ref="AD62:AF62"/>
    <mergeCell ref="U68:Z72"/>
    <mergeCell ref="AM62:AO62"/>
    <mergeCell ref="AV67:BC67"/>
    <mergeCell ref="BD89:BF89"/>
    <mergeCell ref="C59:T59"/>
    <mergeCell ref="X73:Z73"/>
    <mergeCell ref="AV73:BC73"/>
    <mergeCell ref="AP69:AR73"/>
    <mergeCell ref="U44:W44"/>
    <mergeCell ref="X44:Z44"/>
    <mergeCell ref="AA44:AC44"/>
    <mergeCell ref="AD44:AF44"/>
    <mergeCell ref="AG44:AI44"/>
    <mergeCell ref="AP44:AR44"/>
    <mergeCell ref="AJ44:AL44"/>
    <mergeCell ref="U45:BF45"/>
    <mergeCell ref="X46:Z46"/>
    <mergeCell ref="AJ46:AL46"/>
    <mergeCell ref="C57:T57"/>
    <mergeCell ref="U57:W57"/>
    <mergeCell ref="X57:Z57"/>
    <mergeCell ref="AA57:AC57"/>
    <mergeCell ref="AD57:AF57"/>
    <mergeCell ref="AG57:AI57"/>
    <mergeCell ref="AJ57:AL57"/>
    <mergeCell ref="AM57:AO57"/>
    <mergeCell ref="AP57:AR57"/>
    <mergeCell ref="AS57:AU57"/>
    <mergeCell ref="AV57:AY57"/>
    <mergeCell ref="AZ57:BC57"/>
    <mergeCell ref="BD57:BF57"/>
    <mergeCell ref="AP50:AR50"/>
    <mergeCell ref="AS50:AU50"/>
    <mergeCell ref="AV50:AY50"/>
    <mergeCell ref="AM50:AO50"/>
    <mergeCell ref="AG50:AI50"/>
    <mergeCell ref="AM46:AO46"/>
    <mergeCell ref="BD44:BF44"/>
    <mergeCell ref="U51:W51"/>
    <mergeCell ref="C51:T51"/>
    <mergeCell ref="BD42:BF42"/>
    <mergeCell ref="C42:T42"/>
    <mergeCell ref="U42:W42"/>
    <mergeCell ref="X42:Z42"/>
    <mergeCell ref="AA42:AC42"/>
    <mergeCell ref="AD42:AF42"/>
    <mergeCell ref="U43:W43"/>
    <mergeCell ref="X43:Z43"/>
    <mergeCell ref="AA43:AC43"/>
    <mergeCell ref="AV42:AY42"/>
    <mergeCell ref="C48:T48"/>
    <mergeCell ref="U48:W48"/>
    <mergeCell ref="X48:Z48"/>
    <mergeCell ref="AA48:AC48"/>
    <mergeCell ref="AP46:AR46"/>
    <mergeCell ref="AS46:AU46"/>
    <mergeCell ref="AV46:AY46"/>
    <mergeCell ref="AZ46:BC46"/>
    <mergeCell ref="AS44:AU44"/>
    <mergeCell ref="AV44:AY44"/>
    <mergeCell ref="AZ44:BC44"/>
    <mergeCell ref="AM44:AO44"/>
    <mergeCell ref="C47:T47"/>
    <mergeCell ref="U47:W47"/>
    <mergeCell ref="X47:Z47"/>
    <mergeCell ref="AA47:AC47"/>
    <mergeCell ref="AD47:AF47"/>
    <mergeCell ref="AZ47:BC47"/>
    <mergeCell ref="AG47:AI47"/>
    <mergeCell ref="AD48:AF48"/>
    <mergeCell ref="C45:T45"/>
    <mergeCell ref="C44:T44"/>
    <mergeCell ref="AS36:AU36"/>
    <mergeCell ref="X36:Z36"/>
    <mergeCell ref="AA36:AC36"/>
    <mergeCell ref="AD36:AF36"/>
    <mergeCell ref="X40:Z40"/>
    <mergeCell ref="C43:T43"/>
    <mergeCell ref="C41:T41"/>
    <mergeCell ref="U41:W41"/>
    <mergeCell ref="X41:Z41"/>
    <mergeCell ref="AA41:AC41"/>
    <mergeCell ref="AD41:AF41"/>
    <mergeCell ref="AG41:AI41"/>
    <mergeCell ref="AJ41:AL41"/>
    <mergeCell ref="AM41:AO41"/>
    <mergeCell ref="AP41:AR41"/>
    <mergeCell ref="AS41:AU41"/>
    <mergeCell ref="AD43:AF43"/>
    <mergeCell ref="AG43:AI43"/>
    <mergeCell ref="AG42:AI42"/>
    <mergeCell ref="AJ42:AL42"/>
    <mergeCell ref="AM42:AO42"/>
    <mergeCell ref="AP42:AR42"/>
    <mergeCell ref="AS42:AU42"/>
    <mergeCell ref="AM38:AO38"/>
    <mergeCell ref="AP38:AR38"/>
    <mergeCell ref="AS38:AU38"/>
    <mergeCell ref="U37:W37"/>
    <mergeCell ref="AJ43:AL43"/>
    <mergeCell ref="AM43:AO43"/>
    <mergeCell ref="A25:BI25"/>
    <mergeCell ref="A27:A33"/>
    <mergeCell ref="AZ29:BC32"/>
    <mergeCell ref="AV33:BC33"/>
    <mergeCell ref="BD27:BF33"/>
    <mergeCell ref="C46:T46"/>
    <mergeCell ref="U46:W46"/>
    <mergeCell ref="U15:Y15"/>
    <mergeCell ref="AY15:BB15"/>
    <mergeCell ref="Z15:AC15"/>
    <mergeCell ref="AQ15:AT15"/>
    <mergeCell ref="C38:T38"/>
    <mergeCell ref="U38:W38"/>
    <mergeCell ref="X38:Z38"/>
    <mergeCell ref="AA38:AC38"/>
    <mergeCell ref="AD38:AF38"/>
    <mergeCell ref="AG38:AI38"/>
    <mergeCell ref="C35:T35"/>
    <mergeCell ref="U35:W35"/>
    <mergeCell ref="X35:Z35"/>
    <mergeCell ref="AA35:AC35"/>
    <mergeCell ref="AD35:AF35"/>
    <mergeCell ref="AG35:AI35"/>
    <mergeCell ref="C37:T37"/>
    <mergeCell ref="C36:T36"/>
    <mergeCell ref="AV34:AY34"/>
    <mergeCell ref="AZ34:BC34"/>
    <mergeCell ref="AM34:AO34"/>
    <mergeCell ref="C40:T40"/>
    <mergeCell ref="U40:W40"/>
    <mergeCell ref="C26:BF26"/>
    <mergeCell ref="C27:T33"/>
    <mergeCell ref="A1:BI1"/>
    <mergeCell ref="A10:BI10"/>
    <mergeCell ref="C11:BB14"/>
    <mergeCell ref="BC11:BG11"/>
    <mergeCell ref="BH11:BH16"/>
    <mergeCell ref="BI11:BI16"/>
    <mergeCell ref="BC12:BC16"/>
    <mergeCell ref="BD12:BG12"/>
    <mergeCell ref="BD13:BD16"/>
    <mergeCell ref="BE13:BE16"/>
    <mergeCell ref="BF13:BF16"/>
    <mergeCell ref="BG13:BG16"/>
    <mergeCell ref="C15:G15"/>
    <mergeCell ref="Q15:T15"/>
    <mergeCell ref="AU15:AX15"/>
    <mergeCell ref="A11:B16"/>
    <mergeCell ref="BE2:BF2"/>
    <mergeCell ref="H15:K15"/>
    <mergeCell ref="L15:P15"/>
    <mergeCell ref="AD15:AH15"/>
    <mergeCell ref="AI15:AL15"/>
    <mergeCell ref="AM15:AP15"/>
    <mergeCell ref="C2:M9"/>
    <mergeCell ref="AZ28:BC28"/>
    <mergeCell ref="AV37:AY37"/>
    <mergeCell ref="AZ37:BC37"/>
    <mergeCell ref="BD37:BF37"/>
    <mergeCell ref="AP35:AR35"/>
    <mergeCell ref="AJ34:AL34"/>
    <mergeCell ref="X51:Z51"/>
    <mergeCell ref="AP34:AR34"/>
    <mergeCell ref="AS34:AU34"/>
    <mergeCell ref="BD34:BF34"/>
    <mergeCell ref="AJ29:AL33"/>
    <mergeCell ref="AM29:AO33"/>
    <mergeCell ref="AP29:AR33"/>
    <mergeCell ref="AS29:AU33"/>
    <mergeCell ref="AV29:AY32"/>
    <mergeCell ref="AD37:AF37"/>
    <mergeCell ref="AA40:AC40"/>
    <mergeCell ref="AD40:AF40"/>
    <mergeCell ref="AG39:AI39"/>
    <mergeCell ref="AJ39:AL39"/>
    <mergeCell ref="BD38:BF38"/>
    <mergeCell ref="BD47:BF47"/>
    <mergeCell ref="AZ35:BC35"/>
    <mergeCell ref="AJ37:AL37"/>
    <mergeCell ref="BD35:BF35"/>
    <mergeCell ref="BD36:BF36"/>
    <mergeCell ref="AV36:AY36"/>
    <mergeCell ref="AZ36:BC36"/>
    <mergeCell ref="AJ35:AL35"/>
    <mergeCell ref="AM35:AO35"/>
    <mergeCell ref="BD46:BF46"/>
    <mergeCell ref="AJ38:AL38"/>
    <mergeCell ref="AZ39:BC39"/>
    <mergeCell ref="BD39:BF39"/>
    <mergeCell ref="X39:Z39"/>
    <mergeCell ref="AA39:AC39"/>
    <mergeCell ref="AG40:AI40"/>
    <mergeCell ref="BD40:BF40"/>
    <mergeCell ref="BD41:BF41"/>
    <mergeCell ref="AP40:AR40"/>
    <mergeCell ref="AS40:AU40"/>
    <mergeCell ref="AV40:AY40"/>
    <mergeCell ref="AZ40:BC40"/>
    <mergeCell ref="AP39:AR39"/>
    <mergeCell ref="AS39:AU39"/>
    <mergeCell ref="AV39:AY39"/>
    <mergeCell ref="AD39:AF39"/>
    <mergeCell ref="AV41:AY41"/>
    <mergeCell ref="AV38:AY38"/>
    <mergeCell ref="AZ41:BC41"/>
    <mergeCell ref="AZ38:BC38"/>
    <mergeCell ref="AZ42:BC42"/>
    <mergeCell ref="BD43:BF43"/>
    <mergeCell ref="AP43:AR43"/>
    <mergeCell ref="AS43:AU43"/>
    <mergeCell ref="AV43:AY43"/>
    <mergeCell ref="AZ43:BC43"/>
    <mergeCell ref="U27:AU27"/>
    <mergeCell ref="AV27:BC27"/>
    <mergeCell ref="U34:W34"/>
    <mergeCell ref="X34:Z34"/>
    <mergeCell ref="AA34:AC34"/>
    <mergeCell ref="AD34:AF34"/>
    <mergeCell ref="AG36:AI36"/>
    <mergeCell ref="AG29:AI33"/>
    <mergeCell ref="AD29:AF33"/>
    <mergeCell ref="AD51:AF51"/>
    <mergeCell ref="AG51:AI51"/>
    <mergeCell ref="AJ51:AL51"/>
    <mergeCell ref="AS35:AU35"/>
    <mergeCell ref="AV35:AY35"/>
    <mergeCell ref="AJ47:AL47"/>
    <mergeCell ref="AM47:AO47"/>
    <mergeCell ref="AP47:AR47"/>
    <mergeCell ref="AS47:AU47"/>
    <mergeCell ref="AV47:AY47"/>
    <mergeCell ref="X49:Z49"/>
    <mergeCell ref="U33:W33"/>
    <mergeCell ref="X33:Z33"/>
    <mergeCell ref="U36:W36"/>
    <mergeCell ref="AV28:AY28"/>
    <mergeCell ref="AA29:AC33"/>
    <mergeCell ref="U28:Z32"/>
    <mergeCell ref="AA28:AU28"/>
    <mergeCell ref="AV51:AY51"/>
    <mergeCell ref="AZ51:BC51"/>
    <mergeCell ref="AJ40:AL40"/>
    <mergeCell ref="AM40:AO40"/>
    <mergeCell ref="AA49:AC49"/>
    <mergeCell ref="AJ54:AL54"/>
    <mergeCell ref="AA51:AC51"/>
    <mergeCell ref="AS37:AU37"/>
    <mergeCell ref="AM69:AO73"/>
    <mergeCell ref="AP49:AR49"/>
    <mergeCell ref="AS49:AU49"/>
    <mergeCell ref="AV49:AY49"/>
    <mergeCell ref="AZ49:BC49"/>
    <mergeCell ref="C128:T128"/>
    <mergeCell ref="U124:W124"/>
    <mergeCell ref="C118:T118"/>
    <mergeCell ref="U118:W118"/>
    <mergeCell ref="X118:Z118"/>
    <mergeCell ref="AA118:AC118"/>
    <mergeCell ref="AA119:AC119"/>
    <mergeCell ref="AD119:AF119"/>
    <mergeCell ref="AD121:AF121"/>
    <mergeCell ref="C122:T122"/>
    <mergeCell ref="U122:W122"/>
    <mergeCell ref="X122:Z122"/>
    <mergeCell ref="AA122:AC122"/>
    <mergeCell ref="AD122:AF122"/>
    <mergeCell ref="C124:T124"/>
    <mergeCell ref="X124:Z124"/>
    <mergeCell ref="C49:T49"/>
    <mergeCell ref="U49:W49"/>
    <mergeCell ref="C56:T56"/>
    <mergeCell ref="AV62:AY62"/>
    <mergeCell ref="AJ69:AL73"/>
    <mergeCell ref="AA128:AC128"/>
    <mergeCell ref="C126:T126"/>
    <mergeCell ref="U125:W125"/>
    <mergeCell ref="X79:Z79"/>
    <mergeCell ref="AA79:AC79"/>
    <mergeCell ref="AD79:AF79"/>
    <mergeCell ref="AS82:AU82"/>
    <mergeCell ref="AD124:AF124"/>
    <mergeCell ref="C123:T123"/>
    <mergeCell ref="C88:T88"/>
    <mergeCell ref="AG79:AI79"/>
    <mergeCell ref="AG78:AI78"/>
    <mergeCell ref="C66:BF66"/>
    <mergeCell ref="C75:T75"/>
    <mergeCell ref="AA58:AC58"/>
    <mergeCell ref="AD58:AF58"/>
    <mergeCell ref="AG58:AI58"/>
    <mergeCell ref="AJ58:AL58"/>
    <mergeCell ref="AM58:AO58"/>
    <mergeCell ref="AP58:AR58"/>
    <mergeCell ref="AM60:AO60"/>
    <mergeCell ref="C60:T60"/>
    <mergeCell ref="U60:W60"/>
    <mergeCell ref="X60:Z60"/>
    <mergeCell ref="C62:T62"/>
    <mergeCell ref="U62:W62"/>
    <mergeCell ref="AP62:AR62"/>
    <mergeCell ref="AS62:AU62"/>
    <mergeCell ref="AD75:AF75"/>
    <mergeCell ref="AG75:AI75"/>
    <mergeCell ref="U117:W117"/>
    <mergeCell ref="AA126:AC126"/>
    <mergeCell ref="C79:T79"/>
    <mergeCell ref="U79:W79"/>
    <mergeCell ref="AS95:AU95"/>
    <mergeCell ref="C100:T100"/>
    <mergeCell ref="AA69:AC73"/>
    <mergeCell ref="U73:W73"/>
    <mergeCell ref="AM78:AO78"/>
    <mergeCell ref="C76:T76"/>
    <mergeCell ref="U76:W76"/>
    <mergeCell ref="C81:T81"/>
    <mergeCell ref="U81:W81"/>
    <mergeCell ref="X81:Z81"/>
    <mergeCell ref="AA81:AC81"/>
    <mergeCell ref="AD81:AF81"/>
    <mergeCell ref="AD91:AF91"/>
    <mergeCell ref="AG91:AI91"/>
    <mergeCell ref="AA74:AC74"/>
    <mergeCell ref="AD74:AF74"/>
    <mergeCell ref="AD69:AF73"/>
    <mergeCell ref="U91:W91"/>
    <mergeCell ref="AJ99:AL99"/>
    <mergeCell ref="AP80:AR80"/>
    <mergeCell ref="AS80:AU80"/>
    <mergeCell ref="AM84:AO84"/>
    <mergeCell ref="AG74:AI74"/>
    <mergeCell ref="AJ74:AL74"/>
    <mergeCell ref="AM74:AO74"/>
    <mergeCell ref="U83:W83"/>
    <mergeCell ref="U84:W84"/>
    <mergeCell ref="AD49:AF49"/>
    <mergeCell ref="AG49:AI49"/>
    <mergeCell ref="AJ49:AL49"/>
    <mergeCell ref="AM49:AO49"/>
    <mergeCell ref="AV53:AY53"/>
    <mergeCell ref="X53:Z53"/>
    <mergeCell ref="C55:T55"/>
    <mergeCell ref="U55:W55"/>
    <mergeCell ref="X55:Z55"/>
    <mergeCell ref="AA55:AC55"/>
    <mergeCell ref="AD55:AF55"/>
    <mergeCell ref="C54:T54"/>
    <mergeCell ref="U54:W54"/>
    <mergeCell ref="X54:Z54"/>
    <mergeCell ref="AD54:AF54"/>
    <mergeCell ref="AG54:AI54"/>
    <mergeCell ref="C34:T34"/>
    <mergeCell ref="C39:T39"/>
    <mergeCell ref="AA46:AC46"/>
    <mergeCell ref="AD46:AF46"/>
    <mergeCell ref="AG34:AI34"/>
    <mergeCell ref="U39:W39"/>
    <mergeCell ref="AG46:AI46"/>
    <mergeCell ref="X37:Z37"/>
    <mergeCell ref="AA37:AC37"/>
    <mergeCell ref="AG37:AI37"/>
    <mergeCell ref="AM37:AO37"/>
    <mergeCell ref="AP37:AR37"/>
    <mergeCell ref="AM39:AO39"/>
    <mergeCell ref="AJ36:AL36"/>
    <mergeCell ref="AM36:AO36"/>
    <mergeCell ref="AP36:AR36"/>
    <mergeCell ref="AP53:AR53"/>
    <mergeCell ref="AS53:AU53"/>
    <mergeCell ref="AM54:AO54"/>
    <mergeCell ref="AP54:AR54"/>
    <mergeCell ref="AV55:AY55"/>
    <mergeCell ref="BD53:BF53"/>
    <mergeCell ref="AZ53:BC53"/>
    <mergeCell ref="AZ52:BC52"/>
    <mergeCell ref="BD54:BF54"/>
    <mergeCell ref="AG55:AI55"/>
    <mergeCell ref="AJ55:AL55"/>
    <mergeCell ref="AM55:AO55"/>
    <mergeCell ref="AP55:AR55"/>
    <mergeCell ref="AS55:AU55"/>
    <mergeCell ref="C53:T53"/>
    <mergeCell ref="AP56:AR56"/>
    <mergeCell ref="AS56:AU56"/>
    <mergeCell ref="U56:W56"/>
    <mergeCell ref="X56:Z56"/>
    <mergeCell ref="AA56:AC56"/>
    <mergeCell ref="AD56:AF56"/>
    <mergeCell ref="AG56:AI56"/>
    <mergeCell ref="AJ56:AL56"/>
    <mergeCell ref="AV56:AY56"/>
    <mergeCell ref="AA54:AC54"/>
    <mergeCell ref="AG53:AI53"/>
    <mergeCell ref="AJ53:AL53"/>
    <mergeCell ref="AM53:AO53"/>
    <mergeCell ref="AD53:AF53"/>
    <mergeCell ref="U53:W53"/>
    <mergeCell ref="AM56:AO56"/>
    <mergeCell ref="AD52:AF52"/>
    <mergeCell ref="AZ77:BC77"/>
    <mergeCell ref="AM77:AO77"/>
    <mergeCell ref="AP77:AR77"/>
    <mergeCell ref="AS77:AU77"/>
    <mergeCell ref="AV77:AY77"/>
    <mergeCell ref="AV79:AY79"/>
    <mergeCell ref="AZ78:BC78"/>
    <mergeCell ref="AJ81:AL81"/>
    <mergeCell ref="AM81:AO81"/>
    <mergeCell ref="AJ62:AL62"/>
    <mergeCell ref="AP79:AR79"/>
    <mergeCell ref="BD49:BF49"/>
    <mergeCell ref="BD55:BF55"/>
    <mergeCell ref="AG48:AI48"/>
    <mergeCell ref="AJ48:AL48"/>
    <mergeCell ref="AM48:AO48"/>
    <mergeCell ref="AP48:AR48"/>
    <mergeCell ref="AS48:AU48"/>
    <mergeCell ref="AV48:AY48"/>
    <mergeCell ref="AZ48:BC48"/>
    <mergeCell ref="BD48:BF48"/>
    <mergeCell ref="AM51:AO51"/>
    <mergeCell ref="AP51:AR51"/>
    <mergeCell ref="AS51:AU51"/>
    <mergeCell ref="AZ55:BC55"/>
    <mergeCell ref="AS54:AU54"/>
    <mergeCell ref="AV54:AY54"/>
    <mergeCell ref="AZ54:BC54"/>
    <mergeCell ref="BD51:BF51"/>
    <mergeCell ref="AA68:AU68"/>
    <mergeCell ref="AA78:AC78"/>
    <mergeCell ref="AD78:AF78"/>
    <mergeCell ref="C84:T84"/>
    <mergeCell ref="BD84:BF84"/>
    <mergeCell ref="AZ86:BC86"/>
    <mergeCell ref="AZ82:BC82"/>
    <mergeCell ref="AV68:AY68"/>
    <mergeCell ref="BD77:BF77"/>
    <mergeCell ref="AZ76:BC76"/>
    <mergeCell ref="AG86:AI86"/>
    <mergeCell ref="AJ86:AL86"/>
    <mergeCell ref="AM86:AO86"/>
    <mergeCell ref="AV85:AY85"/>
    <mergeCell ref="AZ85:BC85"/>
    <mergeCell ref="AM76:AO76"/>
    <mergeCell ref="AP76:AR76"/>
    <mergeCell ref="AS76:AU76"/>
    <mergeCell ref="AP83:AR83"/>
    <mergeCell ref="AJ75:AL75"/>
    <mergeCell ref="AM75:AO75"/>
    <mergeCell ref="AP75:AR75"/>
    <mergeCell ref="AS75:AU75"/>
    <mergeCell ref="AV84:AY84"/>
    <mergeCell ref="AS84:AU84"/>
    <mergeCell ref="AV75:AY75"/>
    <mergeCell ref="AZ75:BC75"/>
    <mergeCell ref="AV86:AY86"/>
    <mergeCell ref="BD82:BF82"/>
    <mergeCell ref="BD78:BF78"/>
    <mergeCell ref="BD79:BF79"/>
    <mergeCell ref="AZ83:BC83"/>
    <mergeCell ref="AM85:AO85"/>
    <mergeCell ref="AS81:AU81"/>
    <mergeCell ref="AZ80:BC80"/>
    <mergeCell ref="AV82:AY82"/>
    <mergeCell ref="AD76:AF76"/>
    <mergeCell ref="AG76:AI76"/>
    <mergeCell ref="AP78:AR78"/>
    <mergeCell ref="AS78:AU78"/>
    <mergeCell ref="AA80:AC80"/>
    <mergeCell ref="AD80:AF80"/>
    <mergeCell ref="AV80:AY80"/>
    <mergeCell ref="AJ87:AL87"/>
    <mergeCell ref="AM87:AO87"/>
    <mergeCell ref="AV78:AY78"/>
    <mergeCell ref="AV87:AY87"/>
    <mergeCell ref="AP82:AR82"/>
    <mergeCell ref="AD83:AF83"/>
    <mergeCell ref="AD84:AF84"/>
    <mergeCell ref="AG83:AI83"/>
    <mergeCell ref="AS83:AU83"/>
    <mergeCell ref="AV83:AY83"/>
    <mergeCell ref="AG85:AI85"/>
    <mergeCell ref="AJ83:AL83"/>
    <mergeCell ref="AG87:AI87"/>
    <mergeCell ref="AG82:AI82"/>
    <mergeCell ref="AJ85:AL85"/>
    <mergeCell ref="AA86:AC86"/>
    <mergeCell ref="AD86:AF86"/>
    <mergeCell ref="AP87:AR87"/>
    <mergeCell ref="AS87:AU87"/>
    <mergeCell ref="AP86:AR86"/>
    <mergeCell ref="AS86:AU86"/>
    <mergeCell ref="AV81:AY81"/>
    <mergeCell ref="X83:Z83"/>
    <mergeCell ref="C77:T77"/>
    <mergeCell ref="U77:W77"/>
    <mergeCell ref="AG84:AI84"/>
    <mergeCell ref="X77:Z77"/>
    <mergeCell ref="AA77:AC77"/>
    <mergeCell ref="AD77:AF77"/>
    <mergeCell ref="X76:Z76"/>
    <mergeCell ref="AA76:AC76"/>
    <mergeCell ref="C85:T85"/>
    <mergeCell ref="U85:W85"/>
    <mergeCell ref="X85:Z85"/>
    <mergeCell ref="AA85:AC85"/>
    <mergeCell ref="C82:T82"/>
    <mergeCell ref="AD87:AF87"/>
    <mergeCell ref="C87:T87"/>
    <mergeCell ref="X84:Z84"/>
    <mergeCell ref="AA83:AC83"/>
    <mergeCell ref="AA84:AC84"/>
    <mergeCell ref="U87:W87"/>
    <mergeCell ref="X87:Z87"/>
    <mergeCell ref="AA87:AC87"/>
    <mergeCell ref="C86:T86"/>
    <mergeCell ref="U86:W86"/>
    <mergeCell ref="X86:Z86"/>
    <mergeCell ref="C78:T78"/>
    <mergeCell ref="U78:W78"/>
    <mergeCell ref="X78:Z78"/>
    <mergeCell ref="C80:T80"/>
    <mergeCell ref="U80:W80"/>
    <mergeCell ref="X80:Z80"/>
    <mergeCell ref="C83:T83"/>
    <mergeCell ref="AG62:AI62"/>
    <mergeCell ref="AA75:AC75"/>
    <mergeCell ref="AZ84:BC84"/>
    <mergeCell ref="AV95:AY95"/>
    <mergeCell ref="AZ95:BC95"/>
    <mergeCell ref="AM93:AO93"/>
    <mergeCell ref="AM94:AO94"/>
    <mergeCell ref="AP93:AR93"/>
    <mergeCell ref="AP94:AR94"/>
    <mergeCell ref="AJ93:AL93"/>
    <mergeCell ref="AJ94:AL94"/>
    <mergeCell ref="AZ96:BC96"/>
    <mergeCell ref="AA98:AC98"/>
    <mergeCell ref="AS98:AU98"/>
    <mergeCell ref="AP98:AR98"/>
    <mergeCell ref="AM98:AO98"/>
    <mergeCell ref="AJ98:AL98"/>
    <mergeCell ref="AJ82:AL82"/>
    <mergeCell ref="AM82:AO82"/>
    <mergeCell ref="AJ84:AL84"/>
    <mergeCell ref="AJ76:AL76"/>
    <mergeCell ref="AG77:AI77"/>
    <mergeCell ref="AJ77:AL77"/>
    <mergeCell ref="AD85:AF85"/>
    <mergeCell ref="AS93:AU93"/>
    <mergeCell ref="AS94:AU94"/>
    <mergeCell ref="AP92:AR92"/>
    <mergeCell ref="AS92:AU92"/>
    <mergeCell ref="AP95:AR95"/>
    <mergeCell ref="AG92:AI92"/>
    <mergeCell ref="AD89:AF89"/>
    <mergeCell ref="AD92:AF92"/>
    <mergeCell ref="C91:T91"/>
    <mergeCell ref="AS96:AU96"/>
    <mergeCell ref="AJ96:AL96"/>
    <mergeCell ref="AZ97:BC97"/>
    <mergeCell ref="AS88:AU88"/>
    <mergeCell ref="AV88:AY88"/>
    <mergeCell ref="AZ88:BC88"/>
    <mergeCell ref="AZ98:BC98"/>
    <mergeCell ref="AJ118:AL118"/>
    <mergeCell ref="AM118:AO118"/>
    <mergeCell ref="AZ117:BC117"/>
    <mergeCell ref="AV118:AY118"/>
    <mergeCell ref="C89:T89"/>
    <mergeCell ref="C94:T94"/>
    <mergeCell ref="AA92:AC92"/>
    <mergeCell ref="AG94:AI94"/>
    <mergeCell ref="X94:Z94"/>
    <mergeCell ref="AV93:AY93"/>
    <mergeCell ref="AV94:AY94"/>
    <mergeCell ref="AA101:AC101"/>
    <mergeCell ref="AD101:AF101"/>
    <mergeCell ref="AD98:AF98"/>
    <mergeCell ref="U98:W98"/>
    <mergeCell ref="AG104:AI104"/>
    <mergeCell ref="U96:W96"/>
    <mergeCell ref="AM95:AO95"/>
    <mergeCell ref="AZ118:BC118"/>
    <mergeCell ref="C117:T117"/>
    <mergeCell ref="AG117:AI117"/>
    <mergeCell ref="AG89:AI89"/>
    <mergeCell ref="AS102:AU102"/>
    <mergeCell ref="AM96:AO96"/>
    <mergeCell ref="BD87:BF87"/>
    <mergeCell ref="U93:W93"/>
    <mergeCell ref="U94:W94"/>
    <mergeCell ref="AP97:AR97"/>
    <mergeCell ref="AS97:AU97"/>
    <mergeCell ref="X100:Z100"/>
    <mergeCell ref="BD100:BF100"/>
    <mergeCell ref="BD99:BF99"/>
    <mergeCell ref="BD97:BF97"/>
    <mergeCell ref="U102:W102"/>
    <mergeCell ref="X102:Z102"/>
    <mergeCell ref="AA102:AC102"/>
    <mergeCell ref="AD102:AF102"/>
    <mergeCell ref="AG102:AI102"/>
    <mergeCell ref="AJ102:AL102"/>
    <mergeCell ref="AM102:AO102"/>
    <mergeCell ref="AP102:AR102"/>
    <mergeCell ref="U89:W89"/>
    <mergeCell ref="X89:Z89"/>
    <mergeCell ref="AA89:AC89"/>
    <mergeCell ref="AZ87:BC87"/>
    <mergeCell ref="AJ89:AL89"/>
    <mergeCell ref="AG95:AI95"/>
    <mergeCell ref="BD96:BF96"/>
    <mergeCell ref="AM91:AO91"/>
    <mergeCell ref="BD92:BF92"/>
    <mergeCell ref="BD93:BF93"/>
    <mergeCell ref="AA100:AC100"/>
    <mergeCell ref="AD100:AF100"/>
    <mergeCell ref="AG100:AI100"/>
    <mergeCell ref="AJ100:AL100"/>
    <mergeCell ref="AM100:AO100"/>
    <mergeCell ref="AZ126:BC126"/>
    <mergeCell ref="AV120:AY120"/>
    <mergeCell ref="X131:Z131"/>
    <mergeCell ref="AA129:AC129"/>
    <mergeCell ref="AD129:AF129"/>
    <mergeCell ref="AJ121:AL121"/>
    <mergeCell ref="AM121:AO121"/>
    <mergeCell ref="AJ126:AL126"/>
    <mergeCell ref="AP117:AR117"/>
    <mergeCell ref="AS117:AU117"/>
    <mergeCell ref="AP127:AR127"/>
    <mergeCell ref="BD103:BF103"/>
    <mergeCell ref="AZ103:BC103"/>
    <mergeCell ref="AM127:AO127"/>
    <mergeCell ref="BD123:BF123"/>
    <mergeCell ref="AV128:AY128"/>
    <mergeCell ref="BD117:BF117"/>
    <mergeCell ref="X120:Z120"/>
    <mergeCell ref="X115:Z115"/>
    <mergeCell ref="AS116:AU116"/>
    <mergeCell ref="AG120:AI120"/>
    <mergeCell ref="AJ120:AL120"/>
    <mergeCell ref="AG127:AI127"/>
    <mergeCell ref="AJ127:AL127"/>
    <mergeCell ref="AP121:AR121"/>
    <mergeCell ref="AS121:AU121"/>
    <mergeCell ref="AV121:AY121"/>
    <mergeCell ref="BD125:BF125"/>
    <mergeCell ref="BD131:BF131"/>
    <mergeCell ref="AV125:AY125"/>
    <mergeCell ref="AS128:AU128"/>
    <mergeCell ref="BD121:BF121"/>
    <mergeCell ref="AM89:AO89"/>
    <mergeCell ref="AP89:AR89"/>
    <mergeCell ref="AS89:AU89"/>
    <mergeCell ref="X91:Z91"/>
    <mergeCell ref="AA120:AC120"/>
    <mergeCell ref="AD120:AF120"/>
    <mergeCell ref="X104:Z104"/>
    <mergeCell ref="X123:Z123"/>
    <mergeCell ref="AP123:AR123"/>
    <mergeCell ref="AS123:AU123"/>
    <mergeCell ref="AJ125:AL125"/>
    <mergeCell ref="AM125:AO125"/>
    <mergeCell ref="C108:BF108"/>
    <mergeCell ref="AV119:AY119"/>
    <mergeCell ref="U119:W119"/>
    <mergeCell ref="X117:Z117"/>
    <mergeCell ref="X128:Z128"/>
    <mergeCell ref="AD127:AF127"/>
    <mergeCell ref="AA124:AC124"/>
    <mergeCell ref="AJ117:AL117"/>
    <mergeCell ref="AM117:AO117"/>
    <mergeCell ref="AV116:AY116"/>
    <mergeCell ref="U115:W115"/>
    <mergeCell ref="BD126:BF126"/>
    <mergeCell ref="AV117:AY117"/>
    <mergeCell ref="AM119:AO119"/>
    <mergeCell ref="AP119:AR119"/>
    <mergeCell ref="AM120:AO120"/>
    <mergeCell ref="AS120:AU120"/>
    <mergeCell ref="AP118:AR118"/>
    <mergeCell ref="AZ127:BC127"/>
    <mergeCell ref="AG118:AI118"/>
    <mergeCell ref="U123:W123"/>
    <mergeCell ref="AV126:AY126"/>
    <mergeCell ref="AJ122:AL122"/>
    <mergeCell ref="AG126:AI126"/>
    <mergeCell ref="AM123:AO123"/>
    <mergeCell ref="AP134:AR134"/>
    <mergeCell ref="AP122:AR122"/>
    <mergeCell ref="AM129:AO129"/>
    <mergeCell ref="AG129:AI129"/>
    <mergeCell ref="AJ129:AL129"/>
    <mergeCell ref="AM131:AO131"/>
    <mergeCell ref="AD131:AF131"/>
    <mergeCell ref="AG131:AI131"/>
    <mergeCell ref="AJ131:AL131"/>
    <mergeCell ref="AP131:AR131"/>
    <mergeCell ref="AS131:AU131"/>
    <mergeCell ref="AA131:AC131"/>
    <mergeCell ref="AD130:AF130"/>
    <mergeCell ref="AG130:AI130"/>
    <mergeCell ref="AJ130:AL130"/>
    <mergeCell ref="AM130:AO130"/>
    <mergeCell ref="AP132:AR132"/>
    <mergeCell ref="AS132:AU132"/>
    <mergeCell ref="AJ132:AL132"/>
    <mergeCell ref="AG123:AI123"/>
    <mergeCell ref="AJ123:AL123"/>
    <mergeCell ref="AP126:AR126"/>
    <mergeCell ref="AV124:AY124"/>
    <mergeCell ref="X132:Z132"/>
    <mergeCell ref="AJ133:AL133"/>
    <mergeCell ref="AM132:AO132"/>
    <mergeCell ref="AA132:AC132"/>
    <mergeCell ref="AD132:AF132"/>
    <mergeCell ref="AG132:AI132"/>
    <mergeCell ref="AV133:AY133"/>
    <mergeCell ref="AS126:AU126"/>
    <mergeCell ref="AP120:AR120"/>
    <mergeCell ref="AZ128:BC128"/>
    <mergeCell ref="BD134:BF134"/>
    <mergeCell ref="AZ120:BC120"/>
    <mergeCell ref="AV130:AY130"/>
    <mergeCell ref="AZ134:BC134"/>
    <mergeCell ref="AZ132:BC132"/>
    <mergeCell ref="AV131:AY131"/>
    <mergeCell ref="AZ131:BC131"/>
    <mergeCell ref="AG125:AI125"/>
    <mergeCell ref="AG128:AI128"/>
    <mergeCell ref="AP124:AR124"/>
    <mergeCell ref="AS124:AU124"/>
    <mergeCell ref="AD128:AF128"/>
    <mergeCell ref="AV127:AY127"/>
    <mergeCell ref="AS122:AU122"/>
    <mergeCell ref="AV122:AY122"/>
    <mergeCell ref="AJ128:AL128"/>
    <mergeCell ref="AM128:AO128"/>
    <mergeCell ref="AP128:AR128"/>
    <mergeCell ref="AS127:AU127"/>
    <mergeCell ref="AZ130:BC130"/>
    <mergeCell ref="BD130:BF130"/>
    <mergeCell ref="BD120:BF120"/>
    <mergeCell ref="BD128:BF128"/>
    <mergeCell ref="BD127:BF127"/>
    <mergeCell ref="AZ125:BC125"/>
    <mergeCell ref="AA121:AC121"/>
    <mergeCell ref="AA123:AC123"/>
    <mergeCell ref="AD123:AF123"/>
    <mergeCell ref="AV104:AY104"/>
    <mergeCell ref="AZ104:BC104"/>
    <mergeCell ref="AV101:AY101"/>
    <mergeCell ref="AZ101:BC101"/>
    <mergeCell ref="AV103:AY103"/>
    <mergeCell ref="AV123:AY123"/>
    <mergeCell ref="AP125:AR125"/>
    <mergeCell ref="AS125:AU125"/>
    <mergeCell ref="AM122:AO122"/>
    <mergeCell ref="AG122:AI122"/>
    <mergeCell ref="AP100:AR100"/>
    <mergeCell ref="AS100:AU100"/>
    <mergeCell ref="AS119:AU119"/>
    <mergeCell ref="BD118:BF118"/>
    <mergeCell ref="BD119:BF119"/>
    <mergeCell ref="BD169:BF169"/>
    <mergeCell ref="AG121:AI121"/>
    <mergeCell ref="AM126:AO126"/>
    <mergeCell ref="U126:W126"/>
    <mergeCell ref="AD117:AF117"/>
    <mergeCell ref="X119:Z119"/>
    <mergeCell ref="AD125:AF125"/>
    <mergeCell ref="AD126:AF126"/>
    <mergeCell ref="X125:Z125"/>
    <mergeCell ref="AG124:AI124"/>
    <mergeCell ref="AZ135:BC135"/>
    <mergeCell ref="BD129:BF129"/>
    <mergeCell ref="AZ123:BC123"/>
    <mergeCell ref="AP129:AR129"/>
    <mergeCell ref="AV129:AY129"/>
    <mergeCell ref="AS158:AU158"/>
    <mergeCell ref="AV158:AY158"/>
    <mergeCell ref="U120:W120"/>
    <mergeCell ref="AS129:AU129"/>
    <mergeCell ref="AZ129:BC129"/>
    <mergeCell ref="AG135:AI135"/>
    <mergeCell ref="AV164:AY164"/>
    <mergeCell ref="AZ164:BC164"/>
    <mergeCell ref="AJ163:AL163"/>
    <mergeCell ref="AV161:AY161"/>
    <mergeCell ref="AG119:AI119"/>
    <mergeCell ref="AJ119:AL119"/>
    <mergeCell ref="AS118:AU118"/>
    <mergeCell ref="AZ122:BC122"/>
    <mergeCell ref="U129:W129"/>
    <mergeCell ref="X129:Z129"/>
    <mergeCell ref="U127:W127"/>
    <mergeCell ref="BA21:BB21"/>
    <mergeCell ref="BD161:BF161"/>
    <mergeCell ref="U160:W160"/>
    <mergeCell ref="X160:Z160"/>
    <mergeCell ref="AA160:AC160"/>
    <mergeCell ref="AD160:AF160"/>
    <mergeCell ref="AZ119:BC119"/>
    <mergeCell ref="AG116:AI116"/>
    <mergeCell ref="AJ116:AL116"/>
    <mergeCell ref="BD124:BF124"/>
    <mergeCell ref="AZ56:BC56"/>
    <mergeCell ref="C64:BC64"/>
    <mergeCell ref="C61:T61"/>
    <mergeCell ref="U52:W52"/>
    <mergeCell ref="X52:Z52"/>
    <mergeCell ref="AA52:AC52"/>
    <mergeCell ref="AJ138:AL138"/>
    <mergeCell ref="AM138:AO138"/>
    <mergeCell ref="AV99:AY99"/>
    <mergeCell ref="AV59:AY59"/>
    <mergeCell ref="AZ59:BC59"/>
    <mergeCell ref="BD59:BF59"/>
    <mergeCell ref="AG52:AI52"/>
    <mergeCell ref="AJ52:AL52"/>
    <mergeCell ref="AG98:AI98"/>
    <mergeCell ref="C103:T103"/>
    <mergeCell ref="C102:T102"/>
    <mergeCell ref="U103:W103"/>
    <mergeCell ref="X103:Z103"/>
    <mergeCell ref="AA103:AC103"/>
    <mergeCell ref="AZ121:BC121"/>
    <mergeCell ref="AZ99:BC99"/>
    <mergeCell ref="AM52:AO52"/>
    <mergeCell ref="AP52:AR52"/>
    <mergeCell ref="C121:T121"/>
    <mergeCell ref="U128:W128"/>
    <mergeCell ref="AS52:AU52"/>
    <mergeCell ref="AV52:AY52"/>
    <mergeCell ref="AD143:AF143"/>
    <mergeCell ref="AG143:AI143"/>
    <mergeCell ref="AP143:AR143"/>
    <mergeCell ref="AS143:AU143"/>
    <mergeCell ref="AV143:AY143"/>
    <mergeCell ref="AZ143:BC143"/>
    <mergeCell ref="G197:R197"/>
    <mergeCell ref="S197:W197"/>
    <mergeCell ref="X197:AC197"/>
    <mergeCell ref="AD197:AP197"/>
    <mergeCell ref="C168:T168"/>
    <mergeCell ref="U162:W162"/>
    <mergeCell ref="U161:W161"/>
    <mergeCell ref="AS157:AU157"/>
    <mergeCell ref="AV157:AY157"/>
    <mergeCell ref="AZ157:BC157"/>
    <mergeCell ref="AD118:AF118"/>
    <mergeCell ref="C119:T119"/>
    <mergeCell ref="AS104:AU104"/>
    <mergeCell ref="C127:T127"/>
    <mergeCell ref="X127:Z127"/>
    <mergeCell ref="AA127:AC127"/>
    <mergeCell ref="AZ124:BC124"/>
    <mergeCell ref="AS99:AU99"/>
    <mergeCell ref="AA117:AC117"/>
    <mergeCell ref="AZ116:BC116"/>
    <mergeCell ref="BD52:BF52"/>
    <mergeCell ref="U58:W58"/>
    <mergeCell ref="X58:Z58"/>
    <mergeCell ref="AZ58:BC58"/>
    <mergeCell ref="BD58:BF58"/>
    <mergeCell ref="BD62:BF62"/>
    <mergeCell ref="AA53:AC53"/>
    <mergeCell ref="BD56:BF56"/>
    <mergeCell ref="AD60:AF60"/>
    <mergeCell ref="AG60:AI60"/>
    <mergeCell ref="AJ60:AL60"/>
    <mergeCell ref="BD60:BF60"/>
    <mergeCell ref="AZ60:BC60"/>
    <mergeCell ref="AV60:AY60"/>
    <mergeCell ref="AS60:AU60"/>
    <mergeCell ref="C158:T158"/>
    <mergeCell ref="U158:W158"/>
    <mergeCell ref="X158:Z158"/>
    <mergeCell ref="AV115:BC115"/>
    <mergeCell ref="BD158:BF158"/>
    <mergeCell ref="C90:T90"/>
    <mergeCell ref="U90:W90"/>
    <mergeCell ref="X90:Z90"/>
    <mergeCell ref="AA90:AC90"/>
    <mergeCell ref="AD90:AF90"/>
    <mergeCell ref="AG90:AI90"/>
    <mergeCell ref="AJ90:AL90"/>
    <mergeCell ref="AM90:AO90"/>
    <mergeCell ref="AP90:AR90"/>
    <mergeCell ref="AS90:AU90"/>
    <mergeCell ref="AV90:AY90"/>
    <mergeCell ref="AZ90:BC90"/>
    <mergeCell ref="BD90:BF90"/>
    <mergeCell ref="U157:W157"/>
    <mergeCell ref="X157:Z157"/>
    <mergeCell ref="AA157:AC157"/>
    <mergeCell ref="C149:BF149"/>
    <mergeCell ref="BD150:BF156"/>
    <mergeCell ref="C159:T159"/>
    <mergeCell ref="U159:W159"/>
    <mergeCell ref="X159:Z159"/>
    <mergeCell ref="AA162:AC162"/>
    <mergeCell ref="BD135:BF135"/>
    <mergeCell ref="BD132:BF132"/>
    <mergeCell ref="BD104:BF104"/>
    <mergeCell ref="BD116:BF116"/>
    <mergeCell ref="AM116:AO116"/>
    <mergeCell ref="AA99:AC99"/>
    <mergeCell ref="C147:T147"/>
    <mergeCell ref="U147:W147"/>
    <mergeCell ref="X147:Z147"/>
    <mergeCell ref="AA147:AC147"/>
    <mergeCell ref="AD147:AF147"/>
    <mergeCell ref="AG147:AI147"/>
    <mergeCell ref="AJ147:AL147"/>
    <mergeCell ref="AM147:AO147"/>
    <mergeCell ref="AP147:AR147"/>
    <mergeCell ref="AS147:AU147"/>
    <mergeCell ref="AV147:AY147"/>
    <mergeCell ref="AZ147:BC147"/>
    <mergeCell ref="BD147:BF147"/>
    <mergeCell ref="C120:T120"/>
    <mergeCell ref="U121:W121"/>
    <mergeCell ref="X121:Z121"/>
    <mergeCell ref="A109:A115"/>
    <mergeCell ref="B109:B115"/>
    <mergeCell ref="C109:T115"/>
    <mergeCell ref="U109:AU109"/>
    <mergeCell ref="AV109:BC109"/>
    <mergeCell ref="BD109:BF115"/>
    <mergeCell ref="U110:Z114"/>
    <mergeCell ref="AA110:AU110"/>
    <mergeCell ref="AV110:AY110"/>
    <mergeCell ref="AZ110:BC110"/>
    <mergeCell ref="AA111:AC115"/>
    <mergeCell ref="AD111:AF115"/>
    <mergeCell ref="AG111:AI115"/>
    <mergeCell ref="AJ111:AL115"/>
    <mergeCell ref="AM111:AO115"/>
    <mergeCell ref="AP111:AR115"/>
    <mergeCell ref="AS111:AU115"/>
    <mergeCell ref="AV111:AY114"/>
    <mergeCell ref="AZ111:BC114"/>
  </mergeCells>
  <pageMargins left="0.39370078740157483" right="0.39370078740157483" top="0.59055118110236227" bottom="0.39370078740157483" header="0.31496062992125984" footer="0.31496062992125984"/>
  <pageSetup paperSize="9" scale="36" fitToHeight="0" orientation="portrait" r:id="rId1"/>
  <rowBreaks count="1" manualBreakCount="1">
    <brk id="106" max="6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53"/>
  <sheetViews>
    <sheetView view="pageBreakPreview" topLeftCell="A124" zoomScale="85" zoomScaleNormal="85" zoomScaleSheetLayoutView="85" workbookViewId="0">
      <selection activeCell="B121" sqref="B121:S129"/>
    </sheetView>
  </sheetViews>
  <sheetFormatPr defaultColWidth="9.140625" defaultRowHeight="12.75" x14ac:dyDescent="0.2"/>
  <cols>
    <col min="1" max="1" width="5.140625" style="1" bestFit="1" customWidth="1"/>
    <col min="2" max="19" width="3.5703125" style="1" customWidth="1"/>
    <col min="20" max="53" width="3.5703125" style="4" customWidth="1"/>
    <col min="54" max="57" width="4.7109375" style="4" customWidth="1"/>
    <col min="58" max="60" width="4.7109375" style="1" customWidth="1"/>
    <col min="61" max="16384" width="9.140625" style="1"/>
  </cols>
  <sheetData>
    <row r="1" spans="1:60" s="14" customFormat="1" ht="15.95" customHeight="1" x14ac:dyDescent="0.25">
      <c r="A1" s="562" t="s">
        <v>31</v>
      </c>
      <c r="B1" s="562"/>
      <c r="C1" s="562"/>
      <c r="D1" s="562"/>
      <c r="E1" s="562"/>
      <c r="F1" s="562"/>
      <c r="G1" s="562"/>
      <c r="H1" s="562"/>
      <c r="I1" s="562"/>
      <c r="J1" s="562"/>
      <c r="K1" s="562"/>
      <c r="L1" s="562"/>
      <c r="M1" s="562"/>
      <c r="N1" s="562"/>
      <c r="O1" s="562"/>
      <c r="P1" s="562"/>
      <c r="Q1" s="562"/>
      <c r="R1" s="562"/>
      <c r="S1" s="562"/>
      <c r="T1" s="562"/>
      <c r="U1" s="562"/>
      <c r="V1" s="562"/>
      <c r="W1" s="562"/>
      <c r="X1" s="562"/>
      <c r="Y1" s="562"/>
      <c r="Z1" s="562"/>
      <c r="AA1" s="562"/>
      <c r="AB1" s="562"/>
      <c r="AC1" s="562"/>
      <c r="AD1" s="562"/>
      <c r="AE1" s="562"/>
      <c r="AF1" s="562"/>
      <c r="AG1" s="562"/>
      <c r="AH1" s="562"/>
      <c r="AI1" s="562"/>
      <c r="AJ1" s="562"/>
      <c r="AK1" s="562"/>
      <c r="AL1" s="562"/>
      <c r="AM1" s="562"/>
      <c r="AN1" s="562"/>
      <c r="AO1" s="562"/>
      <c r="AP1" s="562"/>
      <c r="AQ1" s="562"/>
      <c r="AR1" s="562"/>
      <c r="AS1" s="562"/>
      <c r="AT1" s="562"/>
      <c r="AU1" s="562"/>
      <c r="AV1" s="562"/>
      <c r="AW1" s="562"/>
      <c r="AX1" s="562"/>
      <c r="AY1" s="562"/>
      <c r="AZ1" s="562"/>
      <c r="BA1" s="562"/>
      <c r="BB1" s="562"/>
      <c r="BC1" s="562"/>
      <c r="BD1" s="562"/>
      <c r="BE1" s="562"/>
      <c r="BF1" s="562"/>
      <c r="BG1" s="562"/>
      <c r="BH1" s="562"/>
    </row>
    <row r="2" spans="1:60" s="14" customFormat="1" ht="15.95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563" t="s">
        <v>32</v>
      </c>
      <c r="AY2" s="563"/>
      <c r="AZ2" s="563"/>
      <c r="BA2" s="563"/>
      <c r="BB2" s="563"/>
      <c r="BC2" s="563"/>
      <c r="BD2" s="563"/>
      <c r="BE2" s="563"/>
      <c r="BF2" s="563"/>
      <c r="BG2" s="563"/>
      <c r="BH2" s="36"/>
    </row>
    <row r="3" spans="1:60" s="14" customFormat="1" ht="15.95" customHeight="1" x14ac:dyDescent="0.25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 t="s">
        <v>33</v>
      </c>
      <c r="AD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563"/>
      <c r="AY3" s="563"/>
      <c r="AZ3" s="563"/>
      <c r="BA3" s="563"/>
      <c r="BB3" s="563"/>
      <c r="BC3" s="563"/>
      <c r="BD3" s="563"/>
      <c r="BE3" s="563"/>
      <c r="BF3" s="563"/>
      <c r="BG3" s="563"/>
      <c r="BH3" s="36"/>
    </row>
    <row r="4" spans="1:60" s="18" customFormat="1" ht="15.95" customHeight="1" x14ac:dyDescent="0.25">
      <c r="AX4" s="563"/>
      <c r="AY4" s="563"/>
      <c r="AZ4" s="563"/>
      <c r="BA4" s="563"/>
      <c r="BB4" s="563"/>
      <c r="BC4" s="563"/>
      <c r="BD4" s="563"/>
      <c r="BE4" s="563"/>
      <c r="BF4" s="563"/>
      <c r="BG4" s="563"/>
      <c r="BH4" s="36"/>
    </row>
    <row r="5" spans="1:60" s="18" customFormat="1" ht="15.95" customHeight="1" x14ac:dyDescent="0.25">
      <c r="B5" s="29" t="s">
        <v>34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X5" s="30" t="s">
        <v>35</v>
      </c>
      <c r="Z5" s="13"/>
      <c r="AA5" s="13"/>
      <c r="AX5" s="563"/>
      <c r="AY5" s="563"/>
      <c r="AZ5" s="563"/>
      <c r="BA5" s="563"/>
      <c r="BB5" s="563"/>
      <c r="BC5" s="563"/>
      <c r="BD5" s="563"/>
      <c r="BE5" s="563"/>
      <c r="BF5" s="563"/>
      <c r="BG5" s="563"/>
      <c r="BH5" s="36"/>
    </row>
    <row r="6" spans="1:60" s="18" customFormat="1" ht="15.95" customHeight="1" x14ac:dyDescent="0.25">
      <c r="B6" s="34" t="s">
        <v>36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29"/>
      <c r="O6" s="29"/>
      <c r="P6" s="29"/>
      <c r="Q6" s="29"/>
      <c r="R6" s="29"/>
      <c r="S6" s="29"/>
      <c r="T6" s="29"/>
      <c r="AX6" s="563"/>
      <c r="AY6" s="563"/>
      <c r="AZ6" s="563"/>
      <c r="BA6" s="563"/>
      <c r="BB6" s="563"/>
      <c r="BC6" s="563"/>
      <c r="BD6" s="563"/>
      <c r="BE6" s="563"/>
      <c r="BF6" s="563"/>
      <c r="BG6" s="563"/>
      <c r="BH6" s="36"/>
    </row>
    <row r="7" spans="1:60" s="18" customFormat="1" ht="15.95" customHeight="1" x14ac:dyDescent="0.25">
      <c r="O7" s="39"/>
      <c r="P7" s="39"/>
      <c r="Q7" s="34"/>
      <c r="R7" s="34"/>
      <c r="S7" s="34"/>
      <c r="T7" s="34"/>
      <c r="X7" s="29" t="s">
        <v>37</v>
      </c>
      <c r="AD7" s="31" t="s">
        <v>38</v>
      </c>
      <c r="AX7" s="563"/>
      <c r="AY7" s="563"/>
      <c r="AZ7" s="563"/>
      <c r="BA7" s="563"/>
      <c r="BB7" s="563"/>
      <c r="BC7" s="563"/>
      <c r="BD7" s="563"/>
      <c r="BE7" s="563"/>
      <c r="BF7" s="563"/>
      <c r="BG7" s="563"/>
      <c r="BH7" s="36"/>
    </row>
    <row r="8" spans="1:60" s="18" customFormat="1" ht="15.95" customHeight="1" x14ac:dyDescent="0.25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  <c r="O8" s="33"/>
      <c r="P8" s="33"/>
      <c r="X8" s="29" t="s">
        <v>39</v>
      </c>
      <c r="AD8" s="31" t="s">
        <v>40</v>
      </c>
      <c r="AX8" s="563"/>
      <c r="AY8" s="563"/>
      <c r="AZ8" s="563"/>
      <c r="BA8" s="563"/>
      <c r="BB8" s="563"/>
      <c r="BC8" s="563"/>
      <c r="BD8" s="563"/>
      <c r="BE8" s="563"/>
      <c r="BF8" s="563"/>
      <c r="BG8" s="563"/>
      <c r="BH8" s="36"/>
    </row>
    <row r="9" spans="1:60" s="18" customFormat="1" ht="15.95" customHeight="1" x14ac:dyDescent="0.25">
      <c r="B9" s="593"/>
      <c r="C9" s="593"/>
      <c r="D9" s="593"/>
      <c r="E9" s="593"/>
      <c r="F9" s="593"/>
      <c r="G9" s="593"/>
      <c r="H9" s="593"/>
      <c r="I9" s="593"/>
      <c r="J9" s="593"/>
      <c r="K9" s="593"/>
      <c r="L9" s="593"/>
      <c r="M9" s="593"/>
      <c r="N9" s="593"/>
      <c r="O9" s="593"/>
      <c r="P9" s="593"/>
      <c r="Q9" s="593"/>
      <c r="R9" s="593"/>
      <c r="S9" s="593"/>
      <c r="T9" s="593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</row>
    <row r="10" spans="1:60" s="18" customFormat="1" ht="15.95" customHeight="1" x14ac:dyDescent="0.25">
      <c r="T10" s="28"/>
    </row>
    <row r="11" spans="1:60" s="18" customFormat="1" ht="15.95" customHeight="1" x14ac:dyDescent="0.25">
      <c r="K11" s="32"/>
    </row>
    <row r="12" spans="1:60" s="18" customFormat="1" ht="15.95" customHeight="1" thickBot="1" x14ac:dyDescent="0.3">
      <c r="A12" s="594" t="s">
        <v>41</v>
      </c>
      <c r="B12" s="594"/>
      <c r="C12" s="594"/>
      <c r="D12" s="594"/>
      <c r="E12" s="594"/>
      <c r="F12" s="594"/>
      <c r="G12" s="594"/>
      <c r="H12" s="594"/>
      <c r="I12" s="594"/>
      <c r="J12" s="594"/>
      <c r="K12" s="594"/>
      <c r="L12" s="594"/>
      <c r="M12" s="594"/>
      <c r="N12" s="594"/>
      <c r="O12" s="594"/>
      <c r="P12" s="594"/>
      <c r="Q12" s="594"/>
      <c r="R12" s="594"/>
      <c r="S12" s="594"/>
      <c r="T12" s="594"/>
      <c r="U12" s="594"/>
      <c r="V12" s="594"/>
      <c r="W12" s="594"/>
      <c r="X12" s="594"/>
      <c r="Y12" s="594"/>
      <c r="Z12" s="594"/>
      <c r="AA12" s="594"/>
      <c r="AB12" s="594"/>
      <c r="AC12" s="594"/>
      <c r="AD12" s="594"/>
      <c r="AE12" s="594"/>
      <c r="AF12" s="594"/>
      <c r="AG12" s="594"/>
      <c r="AH12" s="594"/>
      <c r="AI12" s="594"/>
      <c r="AJ12" s="594"/>
      <c r="AK12" s="594"/>
      <c r="AL12" s="594"/>
      <c r="AM12" s="594"/>
      <c r="AN12" s="594"/>
      <c r="AO12" s="594"/>
      <c r="AP12" s="594"/>
      <c r="AQ12" s="594"/>
      <c r="AR12" s="594"/>
      <c r="AS12" s="594"/>
      <c r="AT12" s="594"/>
      <c r="AU12" s="594"/>
      <c r="AV12" s="594"/>
      <c r="AW12" s="594"/>
      <c r="AX12" s="594"/>
      <c r="AY12" s="594"/>
      <c r="AZ12" s="594"/>
      <c r="BA12" s="594"/>
      <c r="BB12" s="594"/>
      <c r="BC12" s="594"/>
      <c r="BD12" s="594"/>
      <c r="BE12" s="594"/>
      <c r="BF12" s="594"/>
      <c r="BG12" s="594"/>
    </row>
    <row r="13" spans="1:60" s="3" customFormat="1" ht="15.95" customHeight="1" thickBot="1" x14ac:dyDescent="0.25">
      <c r="A13" s="564" t="s">
        <v>42</v>
      </c>
      <c r="B13" s="443" t="s">
        <v>43</v>
      </c>
      <c r="C13" s="439"/>
      <c r="D13" s="439"/>
      <c r="E13" s="439"/>
      <c r="F13" s="439"/>
      <c r="G13" s="439"/>
      <c r="H13" s="439"/>
      <c r="I13" s="439"/>
      <c r="J13" s="439"/>
      <c r="K13" s="439"/>
      <c r="L13" s="439"/>
      <c r="M13" s="439"/>
      <c r="N13" s="439"/>
      <c r="O13" s="439"/>
      <c r="P13" s="439"/>
      <c r="Q13" s="439"/>
      <c r="R13" s="439"/>
      <c r="S13" s="439"/>
      <c r="T13" s="439"/>
      <c r="U13" s="439"/>
      <c r="V13" s="439"/>
      <c r="W13" s="439"/>
      <c r="X13" s="439"/>
      <c r="Y13" s="439"/>
      <c r="Z13" s="439"/>
      <c r="AA13" s="439"/>
      <c r="AB13" s="439"/>
      <c r="AC13" s="439"/>
      <c r="AD13" s="439"/>
      <c r="AE13" s="439"/>
      <c r="AF13" s="439"/>
      <c r="AG13" s="439"/>
      <c r="AH13" s="439"/>
      <c r="AI13" s="439"/>
      <c r="AJ13" s="439"/>
      <c r="AK13" s="439"/>
      <c r="AL13" s="439"/>
      <c r="AM13" s="439"/>
      <c r="AN13" s="439"/>
      <c r="AO13" s="439"/>
      <c r="AP13" s="439"/>
      <c r="AQ13" s="439"/>
      <c r="AR13" s="439"/>
      <c r="AS13" s="439"/>
      <c r="AT13" s="439"/>
      <c r="AU13" s="439"/>
      <c r="AV13" s="439"/>
      <c r="AW13" s="439"/>
      <c r="AX13" s="439"/>
      <c r="AY13" s="439"/>
      <c r="AZ13" s="439"/>
      <c r="BA13" s="442"/>
      <c r="BB13" s="499" t="s">
        <v>44</v>
      </c>
      <c r="BC13" s="301"/>
      <c r="BD13" s="301"/>
      <c r="BE13" s="301"/>
      <c r="BF13" s="312"/>
      <c r="BG13" s="567" t="s">
        <v>45</v>
      </c>
      <c r="BH13" s="571" t="s">
        <v>46</v>
      </c>
    </row>
    <row r="14" spans="1:60" s="3" customFormat="1" ht="15.95" customHeight="1" thickBot="1" x14ac:dyDescent="0.25">
      <c r="A14" s="565"/>
      <c r="B14" s="463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6"/>
      <c r="AL14" s="336"/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6"/>
      <c r="AX14" s="336"/>
      <c r="AY14" s="336"/>
      <c r="AZ14" s="336"/>
      <c r="BA14" s="337"/>
      <c r="BB14" s="574" t="s">
        <v>47</v>
      </c>
      <c r="BC14" s="578" t="s">
        <v>48</v>
      </c>
      <c r="BD14" s="579"/>
      <c r="BE14" s="579"/>
      <c r="BF14" s="580"/>
      <c r="BG14" s="568"/>
      <c r="BH14" s="572"/>
    </row>
    <row r="15" spans="1:60" s="3" customFormat="1" ht="15.95" customHeight="1" x14ac:dyDescent="0.2">
      <c r="A15" s="565"/>
      <c r="B15" s="463"/>
      <c r="C15" s="336"/>
      <c r="D15" s="336"/>
      <c r="E15" s="336"/>
      <c r="F15" s="336"/>
      <c r="G15" s="336"/>
      <c r="H15" s="336"/>
      <c r="I15" s="336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336"/>
      <c r="Z15" s="336"/>
      <c r="AA15" s="336"/>
      <c r="AB15" s="336"/>
      <c r="AC15" s="336"/>
      <c r="AD15" s="336"/>
      <c r="AE15" s="336"/>
      <c r="AF15" s="336"/>
      <c r="AG15" s="336"/>
      <c r="AH15" s="336"/>
      <c r="AI15" s="336"/>
      <c r="AJ15" s="336"/>
      <c r="AK15" s="336"/>
      <c r="AL15" s="336"/>
      <c r="AM15" s="336"/>
      <c r="AN15" s="336"/>
      <c r="AO15" s="336"/>
      <c r="AP15" s="336"/>
      <c r="AQ15" s="336"/>
      <c r="AR15" s="336"/>
      <c r="AS15" s="336"/>
      <c r="AT15" s="336"/>
      <c r="AU15" s="336"/>
      <c r="AV15" s="336"/>
      <c r="AW15" s="336"/>
      <c r="AX15" s="336"/>
      <c r="AY15" s="336"/>
      <c r="AZ15" s="336"/>
      <c r="BA15" s="337"/>
      <c r="BB15" s="575"/>
      <c r="BC15" s="581" t="s">
        <v>49</v>
      </c>
      <c r="BD15" s="584" t="s">
        <v>50</v>
      </c>
      <c r="BE15" s="587" t="s">
        <v>51</v>
      </c>
      <c r="BF15" s="587" t="s">
        <v>52</v>
      </c>
      <c r="BG15" s="569"/>
      <c r="BH15" s="572"/>
    </row>
    <row r="16" spans="1:60" s="3" customFormat="1" ht="15.95" customHeight="1" thickBot="1" x14ac:dyDescent="0.25">
      <c r="A16" s="565"/>
      <c r="B16" s="531"/>
      <c r="C16" s="383"/>
      <c r="D16" s="383"/>
      <c r="E16" s="38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  <c r="AB16" s="383"/>
      <c r="AC16" s="383"/>
      <c r="AD16" s="383"/>
      <c r="AE16" s="383"/>
      <c r="AF16" s="383"/>
      <c r="AG16" s="383"/>
      <c r="AH16" s="383"/>
      <c r="AI16" s="383"/>
      <c r="AJ16" s="383"/>
      <c r="AK16" s="383"/>
      <c r="AL16" s="383"/>
      <c r="AM16" s="383"/>
      <c r="AN16" s="383"/>
      <c r="AO16" s="383"/>
      <c r="AP16" s="383"/>
      <c r="AQ16" s="383"/>
      <c r="AR16" s="383"/>
      <c r="AS16" s="383"/>
      <c r="AT16" s="383"/>
      <c r="AU16" s="383"/>
      <c r="AV16" s="383"/>
      <c r="AW16" s="383"/>
      <c r="AX16" s="383"/>
      <c r="AY16" s="383"/>
      <c r="AZ16" s="383"/>
      <c r="BA16" s="532"/>
      <c r="BB16" s="575"/>
      <c r="BC16" s="582"/>
      <c r="BD16" s="585"/>
      <c r="BE16" s="588"/>
      <c r="BF16" s="590"/>
      <c r="BG16" s="569"/>
      <c r="BH16" s="572"/>
    </row>
    <row r="17" spans="1:60" s="3" customFormat="1" ht="15.95" customHeight="1" x14ac:dyDescent="0.2">
      <c r="A17" s="565"/>
      <c r="B17" s="482" t="s">
        <v>53</v>
      </c>
      <c r="C17" s="483"/>
      <c r="D17" s="483"/>
      <c r="E17" s="483"/>
      <c r="F17" s="484"/>
      <c r="G17" s="485" t="s">
        <v>54</v>
      </c>
      <c r="H17" s="483"/>
      <c r="I17" s="483"/>
      <c r="J17" s="483"/>
      <c r="K17" s="484"/>
      <c r="L17" s="485" t="s">
        <v>55</v>
      </c>
      <c r="M17" s="483"/>
      <c r="N17" s="483"/>
      <c r="O17" s="484"/>
      <c r="P17" s="592" t="s">
        <v>56</v>
      </c>
      <c r="Q17" s="592"/>
      <c r="R17" s="592"/>
      <c r="S17" s="592"/>
      <c r="T17" s="374" t="s">
        <v>57</v>
      </c>
      <c r="U17" s="375"/>
      <c r="V17" s="375"/>
      <c r="W17" s="375"/>
      <c r="X17" s="376"/>
      <c r="Y17" s="374" t="s">
        <v>58</v>
      </c>
      <c r="Z17" s="375"/>
      <c r="AA17" s="375"/>
      <c r="AB17" s="376"/>
      <c r="AC17" s="374" t="s">
        <v>59</v>
      </c>
      <c r="AD17" s="375"/>
      <c r="AE17" s="375"/>
      <c r="AF17" s="376"/>
      <c r="AG17" s="374" t="s">
        <v>60</v>
      </c>
      <c r="AH17" s="375"/>
      <c r="AI17" s="375"/>
      <c r="AJ17" s="376"/>
      <c r="AK17" s="374" t="s">
        <v>61</v>
      </c>
      <c r="AL17" s="375"/>
      <c r="AM17" s="375"/>
      <c r="AN17" s="375"/>
      <c r="AO17" s="376"/>
      <c r="AP17" s="374" t="s">
        <v>62</v>
      </c>
      <c r="AQ17" s="375"/>
      <c r="AR17" s="375"/>
      <c r="AS17" s="376"/>
      <c r="AT17" s="374" t="s">
        <v>63</v>
      </c>
      <c r="AU17" s="375"/>
      <c r="AV17" s="375"/>
      <c r="AW17" s="375"/>
      <c r="AX17" s="304" t="s">
        <v>64</v>
      </c>
      <c r="AY17" s="304"/>
      <c r="AZ17" s="304"/>
      <c r="BA17" s="391"/>
      <c r="BB17" s="576"/>
      <c r="BC17" s="582"/>
      <c r="BD17" s="585"/>
      <c r="BE17" s="588"/>
      <c r="BF17" s="590"/>
      <c r="BG17" s="569"/>
      <c r="BH17" s="572"/>
    </row>
    <row r="18" spans="1:60" s="3" customFormat="1" ht="15.95" customHeight="1" thickBot="1" x14ac:dyDescent="0.25">
      <c r="A18" s="566"/>
      <c r="B18" s="82">
        <v>1</v>
      </c>
      <c r="C18" s="77">
        <v>2</v>
      </c>
      <c r="D18" s="77">
        <v>3</v>
      </c>
      <c r="E18" s="77">
        <v>4</v>
      </c>
      <c r="F18" s="77">
        <v>5</v>
      </c>
      <c r="G18" s="77">
        <v>6</v>
      </c>
      <c r="H18" s="77">
        <v>7</v>
      </c>
      <c r="I18" s="77">
        <v>8</v>
      </c>
      <c r="J18" s="77">
        <v>9</v>
      </c>
      <c r="K18" s="77">
        <v>10</v>
      </c>
      <c r="L18" s="77">
        <v>11</v>
      </c>
      <c r="M18" s="77">
        <v>12</v>
      </c>
      <c r="N18" s="77">
        <v>13</v>
      </c>
      <c r="O18" s="77">
        <v>14</v>
      </c>
      <c r="P18" s="77">
        <v>15</v>
      </c>
      <c r="Q18" s="77">
        <v>16</v>
      </c>
      <c r="R18" s="77">
        <v>17</v>
      </c>
      <c r="S18" s="77">
        <v>18</v>
      </c>
      <c r="T18" s="77">
        <v>19</v>
      </c>
      <c r="U18" s="77">
        <v>20</v>
      </c>
      <c r="V18" s="77">
        <v>21</v>
      </c>
      <c r="W18" s="77">
        <v>22</v>
      </c>
      <c r="X18" s="77">
        <v>23</v>
      </c>
      <c r="Y18" s="77">
        <v>24</v>
      </c>
      <c r="Z18" s="77">
        <v>25</v>
      </c>
      <c r="AA18" s="77">
        <v>26</v>
      </c>
      <c r="AB18" s="77">
        <v>27</v>
      </c>
      <c r="AC18" s="77">
        <v>28</v>
      </c>
      <c r="AD18" s="77">
        <v>29</v>
      </c>
      <c r="AE18" s="77">
        <v>30</v>
      </c>
      <c r="AF18" s="77">
        <v>31</v>
      </c>
      <c r="AG18" s="77">
        <v>32</v>
      </c>
      <c r="AH18" s="77">
        <v>33</v>
      </c>
      <c r="AI18" s="77">
        <v>34</v>
      </c>
      <c r="AJ18" s="77">
        <v>35</v>
      </c>
      <c r="AK18" s="77">
        <v>36</v>
      </c>
      <c r="AL18" s="77">
        <v>37</v>
      </c>
      <c r="AM18" s="77">
        <v>38</v>
      </c>
      <c r="AN18" s="73">
        <v>39</v>
      </c>
      <c r="AO18" s="73">
        <v>40</v>
      </c>
      <c r="AP18" s="73">
        <v>41</v>
      </c>
      <c r="AQ18" s="73">
        <v>42</v>
      </c>
      <c r="AR18" s="73">
        <v>43</v>
      </c>
      <c r="AS18" s="73">
        <v>44</v>
      </c>
      <c r="AT18" s="73">
        <v>45</v>
      </c>
      <c r="AU18" s="73">
        <v>46</v>
      </c>
      <c r="AV18" s="73">
        <v>47</v>
      </c>
      <c r="AW18" s="73">
        <v>48</v>
      </c>
      <c r="AX18" s="73">
        <v>49</v>
      </c>
      <c r="AY18" s="73">
        <v>50</v>
      </c>
      <c r="AZ18" s="73">
        <v>51</v>
      </c>
      <c r="BA18" s="74">
        <v>52</v>
      </c>
      <c r="BB18" s="577"/>
      <c r="BC18" s="583"/>
      <c r="BD18" s="586"/>
      <c r="BE18" s="589"/>
      <c r="BF18" s="591"/>
      <c r="BG18" s="570"/>
      <c r="BH18" s="573"/>
    </row>
    <row r="19" spans="1:60" s="2" customFormat="1" ht="15.95" customHeight="1" thickBot="1" x14ac:dyDescent="0.3">
      <c r="A19" s="17">
        <v>1</v>
      </c>
      <c r="B19" s="64" t="s">
        <v>65</v>
      </c>
      <c r="C19" s="62" t="s">
        <v>65</v>
      </c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 t="s">
        <v>65</v>
      </c>
      <c r="T19" s="63" t="s">
        <v>65</v>
      </c>
      <c r="U19" s="123"/>
      <c r="V19" s="100"/>
      <c r="W19" s="100"/>
      <c r="X19" s="100"/>
      <c r="Y19" s="100"/>
      <c r="Z19" s="100"/>
      <c r="AA19" s="100"/>
      <c r="AB19" s="62"/>
      <c r="AC19" s="62"/>
      <c r="AD19" s="62"/>
      <c r="AE19" s="62"/>
      <c r="AF19" s="62"/>
      <c r="AG19" s="62"/>
      <c r="AH19" s="62"/>
      <c r="AI19" s="62"/>
      <c r="AJ19" s="62"/>
      <c r="AK19" s="62" t="s">
        <v>20</v>
      </c>
      <c r="AL19" s="62" t="s">
        <v>20</v>
      </c>
      <c r="AM19" s="62" t="s">
        <v>20</v>
      </c>
      <c r="AN19" s="62" t="s">
        <v>20</v>
      </c>
      <c r="AO19" s="62" t="s">
        <v>66</v>
      </c>
      <c r="AP19" s="62" t="s">
        <v>65</v>
      </c>
      <c r="AQ19" s="62" t="s">
        <v>65</v>
      </c>
      <c r="AR19" s="62" t="s">
        <v>65</v>
      </c>
      <c r="AS19" s="62" t="s">
        <v>65</v>
      </c>
      <c r="AT19" s="62" t="s">
        <v>65</v>
      </c>
      <c r="AU19" s="62" t="s">
        <v>65</v>
      </c>
      <c r="AV19" s="62" t="s">
        <v>65</v>
      </c>
      <c r="AW19" s="62" t="s">
        <v>65</v>
      </c>
      <c r="AX19" s="62" t="s">
        <v>65</v>
      </c>
      <c r="AY19" s="62" t="s">
        <v>65</v>
      </c>
      <c r="AZ19" s="62" t="s">
        <v>65</v>
      </c>
      <c r="BA19" s="65" t="s">
        <v>65</v>
      </c>
      <c r="BB19" s="115">
        <f t="shared" ref="BB19:BB21" si="0">SUM(BC19:BF19)</f>
        <v>36</v>
      </c>
      <c r="BC19" s="92">
        <f>COUNTIF(B19:BA19,"")</f>
        <v>31</v>
      </c>
      <c r="BD19" s="93">
        <f>COUNTIF(B19:BA19,"A")</f>
        <v>4</v>
      </c>
      <c r="BE19" s="93">
        <f>COUNTIF(B19:BA19,"П")</f>
        <v>1</v>
      </c>
      <c r="BF19" s="93">
        <f>COUNTIF(B19:BA19,"Д")</f>
        <v>0</v>
      </c>
      <c r="BG19" s="94">
        <f>COUNTIF(B19:BA19,"К")</f>
        <v>16</v>
      </c>
      <c r="BH19" s="102">
        <f>SUM(BC19:BG19)</f>
        <v>52</v>
      </c>
    </row>
    <row r="20" spans="1:60" s="2" customFormat="1" ht="15.95" customHeight="1" x14ac:dyDescent="0.25">
      <c r="A20" s="47">
        <v>2</v>
      </c>
      <c r="B20" s="114" t="s">
        <v>65</v>
      </c>
      <c r="C20" s="110" t="s">
        <v>65</v>
      </c>
      <c r="D20" s="110" t="s">
        <v>65</v>
      </c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10"/>
      <c r="S20" s="110" t="s">
        <v>65</v>
      </c>
      <c r="T20" s="110" t="s">
        <v>65</v>
      </c>
      <c r="U20" s="121" t="s">
        <v>65</v>
      </c>
      <c r="V20" s="121" t="s">
        <v>20</v>
      </c>
      <c r="W20" s="121" t="s">
        <v>20</v>
      </c>
      <c r="X20" s="121" t="s">
        <v>20</v>
      </c>
      <c r="Y20" s="121" t="s">
        <v>20</v>
      </c>
      <c r="Z20" s="121" t="s">
        <v>20</v>
      </c>
      <c r="AA20" s="66" t="s">
        <v>20</v>
      </c>
      <c r="AB20" s="113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10"/>
      <c r="AQ20" s="110" t="s">
        <v>20</v>
      </c>
      <c r="AR20" s="110" t="s">
        <v>20</v>
      </c>
      <c r="AS20" s="110" t="s">
        <v>20</v>
      </c>
      <c r="AT20" s="110" t="s">
        <v>20</v>
      </c>
      <c r="AU20" s="110" t="s">
        <v>20</v>
      </c>
      <c r="AV20" s="110" t="s">
        <v>66</v>
      </c>
      <c r="AW20" s="110" t="s">
        <v>66</v>
      </c>
      <c r="AX20" s="110" t="s">
        <v>66</v>
      </c>
      <c r="AY20" s="110" t="s">
        <v>66</v>
      </c>
      <c r="AZ20" s="110" t="s">
        <v>65</v>
      </c>
      <c r="BA20" s="111" t="s">
        <v>65</v>
      </c>
      <c r="BB20" s="112">
        <f t="shared" si="0"/>
        <v>44</v>
      </c>
      <c r="BC20" s="113">
        <f>COUNTIF(B20:BA20,"")</f>
        <v>29</v>
      </c>
      <c r="BD20" s="109">
        <f>COUNTIF(B20:BA20,"A")</f>
        <v>11</v>
      </c>
      <c r="BE20" s="109">
        <f t="shared" ref="BE20:BE22" si="1">COUNTIF(B20:BA20,"П")</f>
        <v>4</v>
      </c>
      <c r="BF20" s="109">
        <f t="shared" ref="BF20:BF22" si="2">COUNTIF(B20:BA20,"Д")</f>
        <v>0</v>
      </c>
      <c r="BG20" s="124">
        <f t="shared" ref="BG20:BG22" si="3">COUNTIF(B20:BA20,"К")</f>
        <v>8</v>
      </c>
      <c r="BH20" s="116">
        <f t="shared" ref="BH20:BH22" si="4">SUM(BC20:BG20)</f>
        <v>52</v>
      </c>
    </row>
    <row r="21" spans="1:60" s="2" customFormat="1" ht="15.95" customHeight="1" x14ac:dyDescent="0.25">
      <c r="A21" s="75">
        <v>3</v>
      </c>
      <c r="B21" s="99" t="s">
        <v>65</v>
      </c>
      <c r="C21" s="97" t="s">
        <v>65</v>
      </c>
      <c r="D21" s="97" t="s">
        <v>65</v>
      </c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7"/>
      <c r="S21" s="97" t="s">
        <v>65</v>
      </c>
      <c r="T21" s="97" t="s">
        <v>65</v>
      </c>
      <c r="U21" s="97" t="s">
        <v>65</v>
      </c>
      <c r="V21" s="97" t="s">
        <v>20</v>
      </c>
      <c r="W21" s="97" t="s">
        <v>20</v>
      </c>
      <c r="X21" s="97" t="s">
        <v>20</v>
      </c>
      <c r="Y21" s="97" t="s">
        <v>20</v>
      </c>
      <c r="Z21" s="97" t="s">
        <v>20</v>
      </c>
      <c r="AA21" s="120" t="s">
        <v>20</v>
      </c>
      <c r="AB21" s="108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7"/>
      <c r="AQ21" s="97" t="s">
        <v>20</v>
      </c>
      <c r="AR21" s="97" t="s">
        <v>20</v>
      </c>
      <c r="AS21" s="97" t="s">
        <v>20</v>
      </c>
      <c r="AT21" s="97" t="s">
        <v>20</v>
      </c>
      <c r="AU21" s="97" t="s">
        <v>20</v>
      </c>
      <c r="AV21" s="97" t="s">
        <v>66</v>
      </c>
      <c r="AW21" s="97" t="s">
        <v>66</v>
      </c>
      <c r="AX21" s="97" t="s">
        <v>66</v>
      </c>
      <c r="AY21" s="97" t="s">
        <v>66</v>
      </c>
      <c r="AZ21" s="97" t="s">
        <v>65</v>
      </c>
      <c r="BA21" s="98" t="s">
        <v>65</v>
      </c>
      <c r="BB21" s="95">
        <f t="shared" si="0"/>
        <v>44</v>
      </c>
      <c r="BC21" s="108">
        <f>COUNTIF(B21:BA21,"")</f>
        <v>29</v>
      </c>
      <c r="BD21" s="96">
        <f>COUNTIF(B21:BA21,"A")</f>
        <v>11</v>
      </c>
      <c r="BE21" s="96">
        <f t="shared" si="1"/>
        <v>4</v>
      </c>
      <c r="BF21" s="96">
        <f t="shared" si="2"/>
        <v>0</v>
      </c>
      <c r="BG21" s="103">
        <f t="shared" si="3"/>
        <v>8</v>
      </c>
      <c r="BH21" s="101">
        <f t="shared" si="4"/>
        <v>52</v>
      </c>
    </row>
    <row r="22" spans="1:60" s="2" customFormat="1" ht="15.95" customHeight="1" thickBot="1" x14ac:dyDescent="0.25">
      <c r="A22" s="48">
        <v>4</v>
      </c>
      <c r="B22" s="105" t="s">
        <v>65</v>
      </c>
      <c r="C22" s="104" t="s">
        <v>65</v>
      </c>
      <c r="D22" s="104" t="s">
        <v>65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04"/>
      <c r="S22" s="104" t="s">
        <v>65</v>
      </c>
      <c r="T22" s="104" t="s">
        <v>65</v>
      </c>
      <c r="U22" s="104" t="s">
        <v>65</v>
      </c>
      <c r="V22" s="104" t="s">
        <v>20</v>
      </c>
      <c r="W22" s="104" t="s">
        <v>20</v>
      </c>
      <c r="X22" s="104" t="s">
        <v>20</v>
      </c>
      <c r="Y22" s="104" t="s">
        <v>20</v>
      </c>
      <c r="Z22" s="104" t="s">
        <v>20</v>
      </c>
      <c r="AA22" s="107" t="s">
        <v>20</v>
      </c>
      <c r="AB22" s="42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104"/>
      <c r="AQ22" s="104" t="s">
        <v>20</v>
      </c>
      <c r="AR22" s="104" t="s">
        <v>20</v>
      </c>
      <c r="AS22" s="104" t="s">
        <v>20</v>
      </c>
      <c r="AT22" s="104" t="s">
        <v>20</v>
      </c>
      <c r="AU22" s="104" t="s">
        <v>20</v>
      </c>
      <c r="AV22" s="104" t="s">
        <v>67</v>
      </c>
      <c r="AW22" s="104" t="s">
        <v>67</v>
      </c>
      <c r="AX22" s="104" t="s">
        <v>67</v>
      </c>
      <c r="AY22" s="104" t="s">
        <v>67</v>
      </c>
      <c r="AZ22" s="104" t="s">
        <v>67</v>
      </c>
      <c r="BA22" s="106" t="s">
        <v>67</v>
      </c>
      <c r="BB22" s="125">
        <f>SUM(BC22:BF22)</f>
        <v>46</v>
      </c>
      <c r="BC22" s="117">
        <f>COUNTIF(B22:BA22,"")</f>
        <v>29</v>
      </c>
      <c r="BD22" s="118">
        <f>COUNTIF(B22:BA22,"A")</f>
        <v>11</v>
      </c>
      <c r="BE22" s="118">
        <f t="shared" si="1"/>
        <v>0</v>
      </c>
      <c r="BF22" s="118">
        <f t="shared" si="2"/>
        <v>6</v>
      </c>
      <c r="BG22" s="119">
        <f t="shared" si="3"/>
        <v>6</v>
      </c>
      <c r="BH22" s="91">
        <f t="shared" si="4"/>
        <v>52</v>
      </c>
    </row>
    <row r="23" spans="1:60" ht="13.5" thickBot="1" x14ac:dyDescent="0.25">
      <c r="T23" s="1"/>
      <c r="W23" s="1"/>
      <c r="Z23" s="1"/>
      <c r="AC23" s="1"/>
      <c r="AF23" s="1"/>
      <c r="AI23" s="1"/>
      <c r="AL23" s="1"/>
      <c r="AO23" s="1"/>
      <c r="AR23" s="1"/>
      <c r="AU23" s="1"/>
      <c r="AX23" s="1"/>
      <c r="BA23" s="1"/>
    </row>
    <row r="24" spans="1:60" s="7" customFormat="1" ht="16.5" thickBot="1" x14ac:dyDescent="0.25">
      <c r="G24" s="16"/>
      <c r="H24" s="7" t="s">
        <v>49</v>
      </c>
      <c r="O24" s="17" t="s">
        <v>0</v>
      </c>
      <c r="P24" s="18" t="s">
        <v>68</v>
      </c>
      <c r="T24" s="18"/>
      <c r="U24" s="17" t="s">
        <v>66</v>
      </c>
      <c r="V24" s="18" t="s">
        <v>69</v>
      </c>
      <c r="W24" s="18"/>
      <c r="X24" s="18"/>
      <c r="Y24" s="18"/>
      <c r="Z24" s="18"/>
      <c r="AC24" s="17" t="s">
        <v>65</v>
      </c>
      <c r="AD24" s="18" t="s">
        <v>45</v>
      </c>
      <c r="AE24" s="18"/>
      <c r="AF24" s="18"/>
      <c r="AG24" s="18"/>
      <c r="AH24" s="18"/>
      <c r="AI24" s="17" t="s">
        <v>67</v>
      </c>
      <c r="AJ24" s="18" t="s">
        <v>52</v>
      </c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</row>
    <row r="25" spans="1:60" x14ac:dyDescent="0.2">
      <c r="G25" s="5"/>
      <c r="O25" s="12"/>
      <c r="P25" s="4"/>
      <c r="U25" s="12"/>
      <c r="AA25" s="12"/>
      <c r="AG25" s="12"/>
    </row>
    <row r="26" spans="1:60" s="5" customFormat="1" ht="18" x14ac:dyDescent="0.25">
      <c r="A26" s="595" t="s">
        <v>70</v>
      </c>
      <c r="B26" s="595"/>
      <c r="C26" s="595"/>
      <c r="D26" s="595"/>
      <c r="E26" s="595"/>
      <c r="F26" s="595"/>
      <c r="G26" s="595"/>
      <c r="H26" s="595"/>
      <c r="I26" s="595"/>
      <c r="J26" s="595"/>
      <c r="K26" s="595"/>
      <c r="L26" s="595"/>
      <c r="M26" s="595"/>
      <c r="N26" s="595"/>
      <c r="O26" s="595"/>
      <c r="P26" s="595"/>
      <c r="Q26" s="595"/>
      <c r="R26" s="595"/>
      <c r="S26" s="595"/>
      <c r="T26" s="595"/>
      <c r="U26" s="595"/>
      <c r="V26" s="595"/>
      <c r="W26" s="595"/>
      <c r="X26" s="595"/>
      <c r="Y26" s="595"/>
      <c r="Z26" s="595"/>
      <c r="AA26" s="595"/>
      <c r="AB26" s="595"/>
      <c r="AC26" s="595"/>
      <c r="AD26" s="595"/>
      <c r="AE26" s="595"/>
      <c r="AF26" s="595"/>
      <c r="AG26" s="595"/>
      <c r="AH26" s="595"/>
      <c r="AI26" s="595"/>
      <c r="AJ26" s="595"/>
      <c r="AK26" s="595"/>
      <c r="AL26" s="595"/>
      <c r="AM26" s="595"/>
      <c r="AN26" s="595"/>
      <c r="AO26" s="595"/>
      <c r="AP26" s="595"/>
      <c r="AQ26" s="595"/>
      <c r="AR26" s="595"/>
      <c r="AS26" s="595"/>
      <c r="AT26" s="595"/>
      <c r="AU26" s="595"/>
      <c r="AV26" s="595"/>
      <c r="AW26" s="595"/>
      <c r="AX26" s="595"/>
      <c r="AY26" s="595"/>
      <c r="AZ26" s="595"/>
      <c r="BA26" s="595"/>
      <c r="BB26" s="595"/>
      <c r="BC26" s="595"/>
      <c r="BD26" s="595"/>
      <c r="BE26" s="595"/>
      <c r="BF26" s="595"/>
      <c r="BG26" s="595"/>
    </row>
    <row r="27" spans="1:60" s="8" customFormat="1" ht="15" customHeight="1" thickBot="1" x14ac:dyDescent="0.3">
      <c r="B27" s="509" t="s">
        <v>71</v>
      </c>
      <c r="C27" s="509"/>
      <c r="D27" s="509"/>
      <c r="E27" s="509"/>
      <c r="F27" s="509"/>
      <c r="G27" s="509"/>
      <c r="H27" s="509"/>
      <c r="I27" s="509"/>
      <c r="J27" s="509"/>
      <c r="K27" s="509"/>
      <c r="L27" s="509"/>
      <c r="M27" s="509"/>
      <c r="N27" s="509"/>
      <c r="O27" s="509"/>
      <c r="P27" s="509"/>
      <c r="Q27" s="509"/>
      <c r="R27" s="509"/>
      <c r="S27" s="509"/>
      <c r="T27" s="509"/>
      <c r="U27" s="509"/>
      <c r="V27" s="509"/>
      <c r="W27" s="509"/>
      <c r="X27" s="509"/>
      <c r="Y27" s="509"/>
      <c r="Z27" s="509"/>
      <c r="AA27" s="509"/>
      <c r="AB27" s="509"/>
      <c r="AC27" s="509"/>
      <c r="AD27" s="509"/>
      <c r="AE27" s="509"/>
      <c r="AF27" s="509"/>
      <c r="AG27" s="509"/>
      <c r="AH27" s="509"/>
      <c r="AI27" s="509"/>
      <c r="AJ27" s="509"/>
      <c r="AK27" s="509"/>
      <c r="AL27" s="509"/>
      <c r="AM27" s="509"/>
      <c r="AN27" s="509"/>
      <c r="AO27" s="509"/>
      <c r="AP27" s="509"/>
      <c r="AQ27" s="509"/>
      <c r="AR27" s="509"/>
      <c r="AS27" s="509"/>
      <c r="AT27" s="509"/>
      <c r="AU27" s="509"/>
      <c r="AV27" s="509"/>
      <c r="AW27" s="509"/>
      <c r="AX27" s="509"/>
      <c r="AY27" s="509"/>
      <c r="AZ27" s="509"/>
      <c r="BA27" s="509"/>
      <c r="BB27" s="509"/>
      <c r="BC27" s="509"/>
      <c r="BD27" s="509"/>
      <c r="BE27" s="509"/>
    </row>
    <row r="28" spans="1:60" s="7" customFormat="1" ht="15" customHeight="1" x14ac:dyDescent="0.2">
      <c r="A28" s="254" t="s">
        <v>1</v>
      </c>
      <c r="B28" s="249" t="s">
        <v>72</v>
      </c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52" t="s">
        <v>73</v>
      </c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3"/>
      <c r="AU28" s="254" t="s">
        <v>74</v>
      </c>
      <c r="AV28" s="252"/>
      <c r="AW28" s="252"/>
      <c r="AX28" s="252"/>
      <c r="AY28" s="252"/>
      <c r="AZ28" s="252"/>
      <c r="BA28" s="252"/>
      <c r="BB28" s="255"/>
      <c r="BC28" s="256" t="s">
        <v>75</v>
      </c>
      <c r="BD28" s="257"/>
      <c r="BE28" s="258"/>
    </row>
    <row r="29" spans="1:60" s="7" customFormat="1" ht="15" customHeight="1" x14ac:dyDescent="0.2">
      <c r="A29" s="494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65" t="s">
        <v>76</v>
      </c>
      <c r="U29" s="266"/>
      <c r="V29" s="266"/>
      <c r="W29" s="266"/>
      <c r="X29" s="266"/>
      <c r="Y29" s="267"/>
      <c r="Z29" s="274" t="s">
        <v>77</v>
      </c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5"/>
      <c r="AU29" s="276">
        <v>1</v>
      </c>
      <c r="AV29" s="277"/>
      <c r="AW29" s="277"/>
      <c r="AX29" s="277"/>
      <c r="AY29" s="277">
        <v>2</v>
      </c>
      <c r="AZ29" s="277"/>
      <c r="BA29" s="277"/>
      <c r="BB29" s="278"/>
      <c r="BC29" s="259"/>
      <c r="BD29" s="260"/>
      <c r="BE29" s="261"/>
    </row>
    <row r="30" spans="1:60" s="7" customFormat="1" ht="15" customHeight="1" x14ac:dyDescent="0.2">
      <c r="A30" s="494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50"/>
      <c r="S30" s="250"/>
      <c r="T30" s="268"/>
      <c r="U30" s="269"/>
      <c r="V30" s="269"/>
      <c r="W30" s="269"/>
      <c r="X30" s="269"/>
      <c r="Y30" s="270"/>
      <c r="Z30" s="279" t="s">
        <v>47</v>
      </c>
      <c r="AA30" s="279"/>
      <c r="AB30" s="279"/>
      <c r="AC30" s="279" t="s">
        <v>78</v>
      </c>
      <c r="AD30" s="279"/>
      <c r="AE30" s="279"/>
      <c r="AF30" s="279" t="s">
        <v>79</v>
      </c>
      <c r="AG30" s="279"/>
      <c r="AH30" s="279"/>
      <c r="AI30" s="281" t="s">
        <v>80</v>
      </c>
      <c r="AJ30" s="281"/>
      <c r="AK30" s="281"/>
      <c r="AL30" s="279" t="s">
        <v>81</v>
      </c>
      <c r="AM30" s="279"/>
      <c r="AN30" s="279"/>
      <c r="AO30" s="279" t="s">
        <v>82</v>
      </c>
      <c r="AP30" s="279"/>
      <c r="AQ30" s="279"/>
      <c r="AR30" s="281" t="s">
        <v>83</v>
      </c>
      <c r="AS30" s="281"/>
      <c r="AT30" s="283"/>
      <c r="AU30" s="285" t="s">
        <v>84</v>
      </c>
      <c r="AV30" s="286"/>
      <c r="AW30" s="286"/>
      <c r="AX30" s="287"/>
      <c r="AY30" s="294" t="s">
        <v>85</v>
      </c>
      <c r="AZ30" s="286"/>
      <c r="BA30" s="286"/>
      <c r="BB30" s="295"/>
      <c r="BC30" s="259"/>
      <c r="BD30" s="260"/>
      <c r="BE30" s="261"/>
    </row>
    <row r="31" spans="1:60" s="7" customFormat="1" ht="15" customHeight="1" x14ac:dyDescent="0.2">
      <c r="A31" s="494"/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P31" s="250"/>
      <c r="Q31" s="250"/>
      <c r="R31" s="250"/>
      <c r="S31" s="250"/>
      <c r="T31" s="268"/>
      <c r="U31" s="269"/>
      <c r="V31" s="269"/>
      <c r="W31" s="269"/>
      <c r="X31" s="269"/>
      <c r="Y31" s="270"/>
      <c r="Z31" s="279"/>
      <c r="AA31" s="279"/>
      <c r="AB31" s="279"/>
      <c r="AC31" s="279"/>
      <c r="AD31" s="279"/>
      <c r="AE31" s="279"/>
      <c r="AF31" s="279"/>
      <c r="AG31" s="279"/>
      <c r="AH31" s="279"/>
      <c r="AI31" s="281"/>
      <c r="AJ31" s="281"/>
      <c r="AK31" s="281"/>
      <c r="AL31" s="279"/>
      <c r="AM31" s="279"/>
      <c r="AN31" s="279"/>
      <c r="AO31" s="279"/>
      <c r="AP31" s="279"/>
      <c r="AQ31" s="279"/>
      <c r="AR31" s="281"/>
      <c r="AS31" s="281"/>
      <c r="AT31" s="283"/>
      <c r="AU31" s="288"/>
      <c r="AV31" s="289"/>
      <c r="AW31" s="289"/>
      <c r="AX31" s="290"/>
      <c r="AY31" s="296"/>
      <c r="AZ31" s="289"/>
      <c r="BA31" s="289"/>
      <c r="BB31" s="297"/>
      <c r="BC31" s="259"/>
      <c r="BD31" s="260"/>
      <c r="BE31" s="261"/>
    </row>
    <row r="32" spans="1:60" s="7" customFormat="1" ht="15" customHeight="1" x14ac:dyDescent="0.2">
      <c r="A32" s="495"/>
      <c r="B32" s="251"/>
      <c r="C32" s="251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68"/>
      <c r="U32" s="269"/>
      <c r="V32" s="269"/>
      <c r="W32" s="269"/>
      <c r="X32" s="269"/>
      <c r="Y32" s="270"/>
      <c r="Z32" s="280"/>
      <c r="AA32" s="280"/>
      <c r="AB32" s="280"/>
      <c r="AC32" s="280"/>
      <c r="AD32" s="280"/>
      <c r="AE32" s="280"/>
      <c r="AF32" s="280"/>
      <c r="AG32" s="280"/>
      <c r="AH32" s="280"/>
      <c r="AI32" s="282"/>
      <c r="AJ32" s="282"/>
      <c r="AK32" s="282"/>
      <c r="AL32" s="280"/>
      <c r="AM32" s="280"/>
      <c r="AN32" s="280"/>
      <c r="AO32" s="280"/>
      <c r="AP32" s="280"/>
      <c r="AQ32" s="280"/>
      <c r="AR32" s="282"/>
      <c r="AS32" s="282"/>
      <c r="AT32" s="284"/>
      <c r="AU32" s="288"/>
      <c r="AV32" s="289"/>
      <c r="AW32" s="289"/>
      <c r="AX32" s="290"/>
      <c r="AY32" s="296"/>
      <c r="AZ32" s="289"/>
      <c r="BA32" s="289"/>
      <c r="BB32" s="297"/>
      <c r="BC32" s="262"/>
      <c r="BD32" s="263"/>
      <c r="BE32" s="264"/>
    </row>
    <row r="33" spans="1:60" s="7" customFormat="1" ht="15" customHeight="1" x14ac:dyDescent="0.2">
      <c r="A33" s="495"/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68"/>
      <c r="U33" s="269"/>
      <c r="V33" s="269"/>
      <c r="W33" s="269"/>
      <c r="X33" s="269"/>
      <c r="Y33" s="270"/>
      <c r="Z33" s="280"/>
      <c r="AA33" s="280"/>
      <c r="AB33" s="280"/>
      <c r="AC33" s="280"/>
      <c r="AD33" s="280"/>
      <c r="AE33" s="280"/>
      <c r="AF33" s="280"/>
      <c r="AG33" s="280"/>
      <c r="AH33" s="280"/>
      <c r="AI33" s="282"/>
      <c r="AJ33" s="282"/>
      <c r="AK33" s="282"/>
      <c r="AL33" s="280"/>
      <c r="AM33" s="280"/>
      <c r="AN33" s="280"/>
      <c r="AO33" s="280"/>
      <c r="AP33" s="280"/>
      <c r="AQ33" s="280"/>
      <c r="AR33" s="282"/>
      <c r="AS33" s="282"/>
      <c r="AT33" s="284"/>
      <c r="AU33" s="288"/>
      <c r="AV33" s="289"/>
      <c r="AW33" s="289"/>
      <c r="AX33" s="290"/>
      <c r="AY33" s="296"/>
      <c r="AZ33" s="289"/>
      <c r="BA33" s="289"/>
      <c r="BB33" s="297"/>
      <c r="BC33" s="262"/>
      <c r="BD33" s="263"/>
      <c r="BE33" s="264"/>
    </row>
    <row r="34" spans="1:60" s="7" customFormat="1" ht="15" customHeight="1" x14ac:dyDescent="0.2">
      <c r="A34" s="495"/>
      <c r="B34" s="251"/>
      <c r="C34" s="251"/>
      <c r="D34" s="251"/>
      <c r="E34" s="251"/>
      <c r="F34" s="251"/>
      <c r="G34" s="251"/>
      <c r="H34" s="251"/>
      <c r="I34" s="251"/>
      <c r="J34" s="251"/>
      <c r="K34" s="251"/>
      <c r="L34" s="251"/>
      <c r="M34" s="251"/>
      <c r="N34" s="251"/>
      <c r="O34" s="251"/>
      <c r="P34" s="251"/>
      <c r="Q34" s="251"/>
      <c r="R34" s="251"/>
      <c r="S34" s="251"/>
      <c r="T34" s="268"/>
      <c r="U34" s="269"/>
      <c r="V34" s="269"/>
      <c r="W34" s="269"/>
      <c r="X34" s="269"/>
      <c r="Y34" s="270"/>
      <c r="Z34" s="280"/>
      <c r="AA34" s="280"/>
      <c r="AB34" s="280"/>
      <c r="AC34" s="280"/>
      <c r="AD34" s="280"/>
      <c r="AE34" s="280"/>
      <c r="AF34" s="280"/>
      <c r="AG34" s="280"/>
      <c r="AH34" s="280"/>
      <c r="AI34" s="282"/>
      <c r="AJ34" s="282"/>
      <c r="AK34" s="282"/>
      <c r="AL34" s="280"/>
      <c r="AM34" s="280"/>
      <c r="AN34" s="280"/>
      <c r="AO34" s="280"/>
      <c r="AP34" s="280"/>
      <c r="AQ34" s="280"/>
      <c r="AR34" s="282"/>
      <c r="AS34" s="282"/>
      <c r="AT34" s="284"/>
      <c r="AU34" s="288"/>
      <c r="AV34" s="289"/>
      <c r="AW34" s="289"/>
      <c r="AX34" s="290"/>
      <c r="AY34" s="296"/>
      <c r="AZ34" s="289"/>
      <c r="BA34" s="289"/>
      <c r="BB34" s="297"/>
      <c r="BC34" s="262"/>
      <c r="BD34" s="263"/>
      <c r="BE34" s="264"/>
    </row>
    <row r="35" spans="1:60" s="8" customFormat="1" ht="15" customHeight="1" x14ac:dyDescent="0.25">
      <c r="A35" s="495"/>
      <c r="B35" s="251"/>
      <c r="C35" s="251"/>
      <c r="D35" s="251"/>
      <c r="E35" s="251"/>
      <c r="F35" s="251"/>
      <c r="G35" s="251"/>
      <c r="H35" s="251"/>
      <c r="I35" s="251"/>
      <c r="J35" s="251"/>
      <c r="K35" s="251"/>
      <c r="L35" s="251"/>
      <c r="M35" s="251"/>
      <c r="N35" s="251"/>
      <c r="O35" s="251"/>
      <c r="P35" s="251"/>
      <c r="Q35" s="251"/>
      <c r="R35" s="251"/>
      <c r="S35" s="251"/>
      <c r="T35" s="268"/>
      <c r="U35" s="269"/>
      <c r="V35" s="269"/>
      <c r="W35" s="269"/>
      <c r="X35" s="269"/>
      <c r="Y35" s="270"/>
      <c r="Z35" s="280"/>
      <c r="AA35" s="280"/>
      <c r="AB35" s="280"/>
      <c r="AC35" s="280"/>
      <c r="AD35" s="280"/>
      <c r="AE35" s="280"/>
      <c r="AF35" s="280"/>
      <c r="AG35" s="280"/>
      <c r="AH35" s="280"/>
      <c r="AI35" s="282"/>
      <c r="AJ35" s="282"/>
      <c r="AK35" s="282"/>
      <c r="AL35" s="280"/>
      <c r="AM35" s="280"/>
      <c r="AN35" s="280"/>
      <c r="AO35" s="280"/>
      <c r="AP35" s="280"/>
      <c r="AQ35" s="280"/>
      <c r="AR35" s="282"/>
      <c r="AS35" s="282"/>
      <c r="AT35" s="284"/>
      <c r="AU35" s="288"/>
      <c r="AV35" s="289"/>
      <c r="AW35" s="289"/>
      <c r="AX35" s="290"/>
      <c r="AY35" s="296"/>
      <c r="AZ35" s="289"/>
      <c r="BA35" s="289"/>
      <c r="BB35" s="297"/>
      <c r="BC35" s="262"/>
      <c r="BD35" s="263"/>
      <c r="BE35" s="264"/>
      <c r="BF35" s="7"/>
      <c r="BG35" s="7"/>
      <c r="BH35" s="7"/>
    </row>
    <row r="36" spans="1:60" s="7" customFormat="1" ht="15" customHeight="1" x14ac:dyDescent="0.2">
      <c r="A36" s="495"/>
      <c r="B36" s="251"/>
      <c r="C36" s="251"/>
      <c r="D36" s="251"/>
      <c r="E36" s="251"/>
      <c r="F36" s="251"/>
      <c r="G36" s="251"/>
      <c r="H36" s="251"/>
      <c r="I36" s="251"/>
      <c r="J36" s="251"/>
      <c r="K36" s="251"/>
      <c r="L36" s="251"/>
      <c r="M36" s="251"/>
      <c r="N36" s="251"/>
      <c r="O36" s="251"/>
      <c r="P36" s="251"/>
      <c r="Q36" s="251"/>
      <c r="R36" s="251"/>
      <c r="S36" s="251"/>
      <c r="T36" s="271"/>
      <c r="U36" s="272"/>
      <c r="V36" s="272"/>
      <c r="W36" s="272"/>
      <c r="X36" s="272"/>
      <c r="Y36" s="273"/>
      <c r="Z36" s="280"/>
      <c r="AA36" s="280"/>
      <c r="AB36" s="280"/>
      <c r="AC36" s="280"/>
      <c r="AD36" s="280"/>
      <c r="AE36" s="280"/>
      <c r="AF36" s="280"/>
      <c r="AG36" s="280"/>
      <c r="AH36" s="280"/>
      <c r="AI36" s="282"/>
      <c r="AJ36" s="282"/>
      <c r="AK36" s="282"/>
      <c r="AL36" s="280"/>
      <c r="AM36" s="280"/>
      <c r="AN36" s="280"/>
      <c r="AO36" s="280"/>
      <c r="AP36" s="280"/>
      <c r="AQ36" s="280"/>
      <c r="AR36" s="282"/>
      <c r="AS36" s="282"/>
      <c r="AT36" s="284"/>
      <c r="AU36" s="291"/>
      <c r="AV36" s="292"/>
      <c r="AW36" s="292"/>
      <c r="AX36" s="293"/>
      <c r="AY36" s="298"/>
      <c r="AZ36" s="292"/>
      <c r="BA36" s="292"/>
      <c r="BB36" s="299"/>
      <c r="BC36" s="262"/>
      <c r="BD36" s="263"/>
      <c r="BE36" s="264"/>
    </row>
    <row r="37" spans="1:60" s="7" customFormat="1" ht="15" customHeight="1" thickBot="1" x14ac:dyDescent="0.25">
      <c r="A37" s="495"/>
      <c r="B37" s="251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  <c r="P37" s="251"/>
      <c r="Q37" s="251"/>
      <c r="R37" s="251"/>
      <c r="S37" s="251"/>
      <c r="T37" s="404" t="s">
        <v>86</v>
      </c>
      <c r="U37" s="404"/>
      <c r="V37" s="404"/>
      <c r="W37" s="404" t="s">
        <v>2</v>
      </c>
      <c r="X37" s="404"/>
      <c r="Y37" s="404"/>
      <c r="Z37" s="280"/>
      <c r="AA37" s="280"/>
      <c r="AB37" s="280"/>
      <c r="AC37" s="280"/>
      <c r="AD37" s="280"/>
      <c r="AE37" s="280"/>
      <c r="AF37" s="280"/>
      <c r="AG37" s="280"/>
      <c r="AH37" s="280"/>
      <c r="AI37" s="282"/>
      <c r="AJ37" s="282"/>
      <c r="AK37" s="282"/>
      <c r="AL37" s="280"/>
      <c r="AM37" s="280"/>
      <c r="AN37" s="280"/>
      <c r="AO37" s="280"/>
      <c r="AP37" s="280"/>
      <c r="AQ37" s="280"/>
      <c r="AR37" s="282"/>
      <c r="AS37" s="282"/>
      <c r="AT37" s="284"/>
      <c r="AU37" s="340" t="s">
        <v>87</v>
      </c>
      <c r="AV37" s="341"/>
      <c r="AW37" s="341"/>
      <c r="AX37" s="341"/>
      <c r="AY37" s="341"/>
      <c r="AZ37" s="341"/>
      <c r="BA37" s="341"/>
      <c r="BB37" s="342"/>
      <c r="BC37" s="262"/>
      <c r="BD37" s="263"/>
      <c r="BE37" s="264"/>
    </row>
    <row r="38" spans="1:60" s="7" customFormat="1" ht="15" customHeight="1" thickBot="1" x14ac:dyDescent="0.3">
      <c r="A38" s="81">
        <v>1</v>
      </c>
      <c r="B38" s="373">
        <v>2</v>
      </c>
      <c r="C38" s="373"/>
      <c r="D38" s="373"/>
      <c r="E38" s="373"/>
      <c r="F38" s="373"/>
      <c r="G38" s="373"/>
      <c r="H38" s="373"/>
      <c r="I38" s="373"/>
      <c r="J38" s="373"/>
      <c r="K38" s="373"/>
      <c r="L38" s="373"/>
      <c r="M38" s="373"/>
      <c r="N38" s="373"/>
      <c r="O38" s="373"/>
      <c r="P38" s="373"/>
      <c r="Q38" s="373"/>
      <c r="R38" s="373"/>
      <c r="S38" s="373"/>
      <c r="T38" s="301">
        <v>3</v>
      </c>
      <c r="U38" s="301"/>
      <c r="V38" s="301"/>
      <c r="W38" s="301">
        <v>4</v>
      </c>
      <c r="X38" s="301"/>
      <c r="Y38" s="301"/>
      <c r="Z38" s="301">
        <v>5</v>
      </c>
      <c r="AA38" s="301"/>
      <c r="AB38" s="301"/>
      <c r="AC38" s="301">
        <v>6</v>
      </c>
      <c r="AD38" s="301"/>
      <c r="AE38" s="301"/>
      <c r="AF38" s="301">
        <v>7</v>
      </c>
      <c r="AG38" s="301"/>
      <c r="AH38" s="301"/>
      <c r="AI38" s="301">
        <v>8</v>
      </c>
      <c r="AJ38" s="301"/>
      <c r="AK38" s="301"/>
      <c r="AL38" s="301">
        <v>9</v>
      </c>
      <c r="AM38" s="301"/>
      <c r="AN38" s="301"/>
      <c r="AO38" s="301">
        <v>10</v>
      </c>
      <c r="AP38" s="301"/>
      <c r="AQ38" s="301"/>
      <c r="AR38" s="301">
        <v>11</v>
      </c>
      <c r="AS38" s="301"/>
      <c r="AT38" s="301"/>
      <c r="AU38" s="301">
        <v>12</v>
      </c>
      <c r="AV38" s="301"/>
      <c r="AW38" s="301"/>
      <c r="AX38" s="301"/>
      <c r="AY38" s="301">
        <v>13</v>
      </c>
      <c r="AZ38" s="301"/>
      <c r="BA38" s="301"/>
      <c r="BB38" s="301"/>
      <c r="BC38" s="301">
        <v>14</v>
      </c>
      <c r="BD38" s="301"/>
      <c r="BE38" s="312"/>
      <c r="BF38" s="8"/>
      <c r="BG38" s="8"/>
      <c r="BH38" s="8"/>
    </row>
    <row r="39" spans="1:60" s="7" customFormat="1" ht="15" customHeight="1" x14ac:dyDescent="0.2">
      <c r="A39" s="69">
        <v>1</v>
      </c>
      <c r="B39" s="344" t="s">
        <v>88</v>
      </c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6"/>
      <c r="T39" s="304">
        <f>Z39+AR39</f>
        <v>340</v>
      </c>
      <c r="U39" s="304"/>
      <c r="V39" s="304"/>
      <c r="W39" s="305">
        <f>T39/T52</f>
        <v>0.13991769547325103</v>
      </c>
      <c r="X39" s="305"/>
      <c r="Y39" s="305"/>
      <c r="Z39" s="304">
        <f>AC39+AF39+AI39+AL39+AO39</f>
        <v>136</v>
      </c>
      <c r="AA39" s="304">
        <v>100</v>
      </c>
      <c r="AB39" s="304">
        <v>100</v>
      </c>
      <c r="AC39" s="374">
        <v>60</v>
      </c>
      <c r="AD39" s="375">
        <v>60</v>
      </c>
      <c r="AE39" s="376">
        <v>60</v>
      </c>
      <c r="AF39" s="304">
        <v>38</v>
      </c>
      <c r="AG39" s="304">
        <v>40</v>
      </c>
      <c r="AH39" s="304">
        <v>40</v>
      </c>
      <c r="AI39" s="304"/>
      <c r="AJ39" s="304"/>
      <c r="AK39" s="304"/>
      <c r="AL39" s="304"/>
      <c r="AM39" s="304"/>
      <c r="AN39" s="304"/>
      <c r="AO39" s="304">
        <v>38</v>
      </c>
      <c r="AP39" s="304">
        <v>40</v>
      </c>
      <c r="AQ39" s="304">
        <v>40</v>
      </c>
      <c r="AR39" s="304">
        <f>Z39*1.5</f>
        <v>204</v>
      </c>
      <c r="AS39" s="304"/>
      <c r="AT39" s="391"/>
      <c r="AU39" s="354">
        <v>5</v>
      </c>
      <c r="AV39" s="314"/>
      <c r="AW39" s="314"/>
      <c r="AX39" s="315"/>
      <c r="AY39" s="313">
        <v>5</v>
      </c>
      <c r="AZ39" s="314"/>
      <c r="BA39" s="314"/>
      <c r="BB39" s="315"/>
      <c r="BC39" s="596">
        <f>SUM(AU39:BB39)</f>
        <v>10</v>
      </c>
      <c r="BD39" s="596"/>
      <c r="BE39" s="597"/>
    </row>
    <row r="40" spans="1:60" s="7" customFormat="1" ht="15" customHeight="1" x14ac:dyDescent="0.2">
      <c r="A40" s="68">
        <v>2</v>
      </c>
      <c r="B40" s="344" t="s">
        <v>89</v>
      </c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6"/>
      <c r="T40" s="277">
        <f>Z40+AR40</f>
        <v>305</v>
      </c>
      <c r="U40" s="277"/>
      <c r="V40" s="277"/>
      <c r="W40" s="326">
        <f>T40/T52</f>
        <v>0.12551440329218108</v>
      </c>
      <c r="X40" s="327"/>
      <c r="Y40" s="328"/>
      <c r="Z40" s="277">
        <f>AC40+AF40+AI40+AL40+AO40</f>
        <v>122</v>
      </c>
      <c r="AA40" s="277">
        <v>100</v>
      </c>
      <c r="AB40" s="277">
        <v>100</v>
      </c>
      <c r="AC40" s="313">
        <v>44</v>
      </c>
      <c r="AD40" s="314">
        <v>46</v>
      </c>
      <c r="AE40" s="315">
        <v>46</v>
      </c>
      <c r="AF40" s="277">
        <v>30</v>
      </c>
      <c r="AG40" s="277">
        <v>30</v>
      </c>
      <c r="AH40" s="277">
        <v>30</v>
      </c>
      <c r="AI40" s="277">
        <v>18</v>
      </c>
      <c r="AJ40" s="277">
        <v>24</v>
      </c>
      <c r="AK40" s="277">
        <v>24</v>
      </c>
      <c r="AL40" s="277"/>
      <c r="AM40" s="277"/>
      <c r="AN40" s="277"/>
      <c r="AO40" s="277">
        <v>30</v>
      </c>
      <c r="AP40" s="277">
        <v>30</v>
      </c>
      <c r="AQ40" s="277">
        <v>30</v>
      </c>
      <c r="AR40" s="277">
        <f>Z40*1.5</f>
        <v>183</v>
      </c>
      <c r="AS40" s="277"/>
      <c r="AT40" s="278"/>
      <c r="AU40" s="354">
        <v>4</v>
      </c>
      <c r="AV40" s="314"/>
      <c r="AW40" s="314"/>
      <c r="AX40" s="315"/>
      <c r="AY40" s="313">
        <v>5</v>
      </c>
      <c r="AZ40" s="314"/>
      <c r="BA40" s="314"/>
      <c r="BB40" s="315"/>
      <c r="BC40" s="274">
        <f>SUM(AU40:BB40)</f>
        <v>9</v>
      </c>
      <c r="BD40" s="274"/>
      <c r="BE40" s="300"/>
    </row>
    <row r="41" spans="1:60" s="7" customFormat="1" ht="15" customHeight="1" x14ac:dyDescent="0.2">
      <c r="A41" s="68">
        <v>3</v>
      </c>
      <c r="B41" s="344" t="s">
        <v>90</v>
      </c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6"/>
      <c r="T41" s="277">
        <f t="shared" ref="T41:T51" si="5">Z41+AR41</f>
        <v>295</v>
      </c>
      <c r="U41" s="277"/>
      <c r="V41" s="277"/>
      <c r="W41" s="326">
        <f>T41/T52</f>
        <v>0.12139917695473251</v>
      </c>
      <c r="X41" s="327"/>
      <c r="Y41" s="328"/>
      <c r="Z41" s="277">
        <f t="shared" ref="Z41:Z50" si="6">AC41+AF41+AI41+AL41+AO41</f>
        <v>118</v>
      </c>
      <c r="AA41" s="277">
        <v>100</v>
      </c>
      <c r="AB41" s="277">
        <v>100</v>
      </c>
      <c r="AC41" s="313">
        <v>50</v>
      </c>
      <c r="AD41" s="314">
        <v>60</v>
      </c>
      <c r="AE41" s="315">
        <v>60</v>
      </c>
      <c r="AF41" s="277">
        <v>30</v>
      </c>
      <c r="AG41" s="277">
        <v>50</v>
      </c>
      <c r="AH41" s="277">
        <v>50</v>
      </c>
      <c r="AI41" s="277">
        <v>8</v>
      </c>
      <c r="AJ41" s="277">
        <v>12</v>
      </c>
      <c r="AK41" s="277">
        <v>12</v>
      </c>
      <c r="AL41" s="277"/>
      <c r="AM41" s="277"/>
      <c r="AN41" s="277"/>
      <c r="AO41" s="277">
        <v>30</v>
      </c>
      <c r="AP41" s="277">
        <v>24</v>
      </c>
      <c r="AQ41" s="277">
        <v>24</v>
      </c>
      <c r="AR41" s="277">
        <f t="shared" ref="AR41:AR47" si="7">Z41*1.5</f>
        <v>177</v>
      </c>
      <c r="AS41" s="277"/>
      <c r="AT41" s="278"/>
      <c r="AU41" s="354">
        <v>4</v>
      </c>
      <c r="AV41" s="314"/>
      <c r="AW41" s="314"/>
      <c r="AX41" s="315"/>
      <c r="AY41" s="313">
        <v>4</v>
      </c>
      <c r="AZ41" s="314"/>
      <c r="BA41" s="314"/>
      <c r="BB41" s="315"/>
      <c r="BC41" s="274">
        <f t="shared" ref="BC41:BC47" si="8">SUM(AU41:BB41)</f>
        <v>8</v>
      </c>
      <c r="BD41" s="274"/>
      <c r="BE41" s="300"/>
    </row>
    <row r="42" spans="1:60" s="7" customFormat="1" ht="15" customHeight="1" x14ac:dyDescent="0.2">
      <c r="A42" s="68">
        <v>4</v>
      </c>
      <c r="B42" s="344" t="s">
        <v>91</v>
      </c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6"/>
      <c r="T42" s="277">
        <f t="shared" si="5"/>
        <v>200</v>
      </c>
      <c r="U42" s="277"/>
      <c r="V42" s="277"/>
      <c r="W42" s="326">
        <f>T42/T52</f>
        <v>8.2304526748971193E-2</v>
      </c>
      <c r="X42" s="327"/>
      <c r="Y42" s="328"/>
      <c r="Z42" s="277">
        <f t="shared" si="6"/>
        <v>80</v>
      </c>
      <c r="AA42" s="277">
        <v>100</v>
      </c>
      <c r="AB42" s="277">
        <v>100</v>
      </c>
      <c r="AC42" s="313">
        <v>50</v>
      </c>
      <c r="AD42" s="314">
        <v>60</v>
      </c>
      <c r="AE42" s="315">
        <v>60</v>
      </c>
      <c r="AF42" s="277">
        <v>20</v>
      </c>
      <c r="AG42" s="277">
        <v>20</v>
      </c>
      <c r="AH42" s="277">
        <v>20</v>
      </c>
      <c r="AI42" s="277">
        <v>10</v>
      </c>
      <c r="AJ42" s="277">
        <v>20</v>
      </c>
      <c r="AK42" s="277">
        <v>20</v>
      </c>
      <c r="AL42" s="277"/>
      <c r="AM42" s="277"/>
      <c r="AN42" s="277"/>
      <c r="AO42" s="277"/>
      <c r="AP42" s="277"/>
      <c r="AQ42" s="277"/>
      <c r="AR42" s="277">
        <f t="shared" si="7"/>
        <v>120</v>
      </c>
      <c r="AS42" s="277"/>
      <c r="AT42" s="278"/>
      <c r="AU42" s="354">
        <v>3</v>
      </c>
      <c r="AV42" s="314"/>
      <c r="AW42" s="314"/>
      <c r="AX42" s="315"/>
      <c r="AY42" s="313">
        <v>3</v>
      </c>
      <c r="AZ42" s="314"/>
      <c r="BA42" s="314"/>
      <c r="BB42" s="315"/>
      <c r="BC42" s="274">
        <f t="shared" si="8"/>
        <v>6</v>
      </c>
      <c r="BD42" s="274"/>
      <c r="BE42" s="300"/>
    </row>
    <row r="43" spans="1:60" s="7" customFormat="1" ht="15" customHeight="1" x14ac:dyDescent="0.2">
      <c r="A43" s="68">
        <v>5</v>
      </c>
      <c r="B43" s="344" t="s">
        <v>92</v>
      </c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6"/>
      <c r="T43" s="277">
        <f t="shared" si="5"/>
        <v>185</v>
      </c>
      <c r="U43" s="277"/>
      <c r="V43" s="277"/>
      <c r="W43" s="326">
        <f>T43/T52</f>
        <v>7.6131687242798354E-2</v>
      </c>
      <c r="X43" s="327"/>
      <c r="Y43" s="328"/>
      <c r="Z43" s="277">
        <f t="shared" si="6"/>
        <v>74</v>
      </c>
      <c r="AA43" s="277">
        <v>100</v>
      </c>
      <c r="AB43" s="277">
        <v>100</v>
      </c>
      <c r="AC43" s="313">
        <v>30</v>
      </c>
      <c r="AD43" s="314">
        <v>30</v>
      </c>
      <c r="AE43" s="315">
        <v>30</v>
      </c>
      <c r="AF43" s="277">
        <v>16</v>
      </c>
      <c r="AG43" s="277">
        <v>16</v>
      </c>
      <c r="AH43" s="277">
        <v>16</v>
      </c>
      <c r="AI43" s="277">
        <v>12</v>
      </c>
      <c r="AJ43" s="277">
        <v>12</v>
      </c>
      <c r="AK43" s="277">
        <v>12</v>
      </c>
      <c r="AL43" s="277"/>
      <c r="AM43" s="277"/>
      <c r="AN43" s="277"/>
      <c r="AO43" s="277">
        <v>16</v>
      </c>
      <c r="AP43" s="277">
        <v>16</v>
      </c>
      <c r="AQ43" s="277">
        <v>16</v>
      </c>
      <c r="AR43" s="277">
        <f t="shared" si="7"/>
        <v>111</v>
      </c>
      <c r="AS43" s="277"/>
      <c r="AT43" s="278"/>
      <c r="AU43" s="354"/>
      <c r="AV43" s="314"/>
      <c r="AW43" s="314"/>
      <c r="AX43" s="315"/>
      <c r="AY43" s="313">
        <v>5</v>
      </c>
      <c r="AZ43" s="314"/>
      <c r="BA43" s="314"/>
      <c r="BB43" s="315"/>
      <c r="BC43" s="274">
        <f t="shared" si="8"/>
        <v>5</v>
      </c>
      <c r="BD43" s="274"/>
      <c r="BE43" s="300"/>
    </row>
    <row r="44" spans="1:60" s="7" customFormat="1" ht="15" customHeight="1" x14ac:dyDescent="0.2">
      <c r="A44" s="68">
        <v>6</v>
      </c>
      <c r="B44" s="344" t="s">
        <v>93</v>
      </c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6"/>
      <c r="T44" s="277">
        <f t="shared" si="5"/>
        <v>600</v>
      </c>
      <c r="U44" s="277"/>
      <c r="V44" s="277"/>
      <c r="W44" s="326">
        <f>T44/T52</f>
        <v>0.24691358024691357</v>
      </c>
      <c r="X44" s="327"/>
      <c r="Y44" s="328"/>
      <c r="Z44" s="277">
        <f t="shared" si="6"/>
        <v>240</v>
      </c>
      <c r="AA44" s="277">
        <v>100</v>
      </c>
      <c r="AB44" s="277">
        <v>100</v>
      </c>
      <c r="AC44" s="313"/>
      <c r="AD44" s="314"/>
      <c r="AE44" s="315"/>
      <c r="AF44" s="277">
        <v>240</v>
      </c>
      <c r="AG44" s="277">
        <v>100</v>
      </c>
      <c r="AH44" s="277">
        <v>100</v>
      </c>
      <c r="AI44" s="277"/>
      <c r="AJ44" s="277"/>
      <c r="AK44" s="277"/>
      <c r="AL44" s="277"/>
      <c r="AM44" s="277"/>
      <c r="AN44" s="277"/>
      <c r="AO44" s="277"/>
      <c r="AP44" s="277"/>
      <c r="AQ44" s="277"/>
      <c r="AR44" s="277">
        <f t="shared" si="7"/>
        <v>360</v>
      </c>
      <c r="AS44" s="277"/>
      <c r="AT44" s="278"/>
      <c r="AU44" s="354">
        <v>9</v>
      </c>
      <c r="AV44" s="314"/>
      <c r="AW44" s="314"/>
      <c r="AX44" s="315"/>
      <c r="AY44" s="313">
        <v>9</v>
      </c>
      <c r="AZ44" s="314"/>
      <c r="BA44" s="314"/>
      <c r="BB44" s="315"/>
      <c r="BC44" s="274">
        <f t="shared" si="8"/>
        <v>18</v>
      </c>
      <c r="BD44" s="274"/>
      <c r="BE44" s="300"/>
    </row>
    <row r="45" spans="1:60" s="7" customFormat="1" ht="15" customHeight="1" x14ac:dyDescent="0.2">
      <c r="A45" s="68">
        <v>7</v>
      </c>
      <c r="B45" s="344" t="s">
        <v>94</v>
      </c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6"/>
      <c r="T45" s="277">
        <f t="shared" si="5"/>
        <v>125</v>
      </c>
      <c r="U45" s="277"/>
      <c r="V45" s="277"/>
      <c r="W45" s="326">
        <f>T45/T52</f>
        <v>5.1440329218106998E-2</v>
      </c>
      <c r="X45" s="327"/>
      <c r="Y45" s="328"/>
      <c r="Z45" s="277">
        <f t="shared" si="6"/>
        <v>50</v>
      </c>
      <c r="AA45" s="277">
        <v>100</v>
      </c>
      <c r="AB45" s="277">
        <v>100</v>
      </c>
      <c r="AC45" s="313">
        <v>30</v>
      </c>
      <c r="AD45" s="314">
        <v>30</v>
      </c>
      <c r="AE45" s="315">
        <v>30</v>
      </c>
      <c r="AF45" s="277"/>
      <c r="AG45" s="277"/>
      <c r="AH45" s="277"/>
      <c r="AI45" s="277"/>
      <c r="AJ45" s="277"/>
      <c r="AK45" s="277"/>
      <c r="AL45" s="277">
        <v>20</v>
      </c>
      <c r="AM45" s="277">
        <v>20</v>
      </c>
      <c r="AN45" s="277">
        <v>20</v>
      </c>
      <c r="AO45" s="277"/>
      <c r="AP45" s="277"/>
      <c r="AQ45" s="277"/>
      <c r="AR45" s="277">
        <f t="shared" si="7"/>
        <v>75</v>
      </c>
      <c r="AS45" s="277"/>
      <c r="AT45" s="278"/>
      <c r="AU45" s="354">
        <v>4</v>
      </c>
      <c r="AV45" s="314"/>
      <c r="AW45" s="314"/>
      <c r="AX45" s="315"/>
      <c r="AY45" s="313"/>
      <c r="AZ45" s="314"/>
      <c r="BA45" s="314"/>
      <c r="BB45" s="315"/>
      <c r="BC45" s="274">
        <f t="shared" si="8"/>
        <v>4</v>
      </c>
      <c r="BD45" s="274"/>
      <c r="BE45" s="300"/>
    </row>
    <row r="46" spans="1:60" s="7" customFormat="1" ht="15" customHeight="1" x14ac:dyDescent="0.2">
      <c r="A46" s="68">
        <v>8</v>
      </c>
      <c r="B46" s="344" t="s">
        <v>95</v>
      </c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346"/>
      <c r="T46" s="277">
        <f t="shared" si="5"/>
        <v>75</v>
      </c>
      <c r="U46" s="277"/>
      <c r="V46" s="277"/>
      <c r="W46" s="326">
        <f>T46/T52</f>
        <v>3.0864197530864196E-2</v>
      </c>
      <c r="X46" s="327"/>
      <c r="Y46" s="328"/>
      <c r="Z46" s="277">
        <f t="shared" si="6"/>
        <v>30</v>
      </c>
      <c r="AA46" s="277">
        <v>100</v>
      </c>
      <c r="AB46" s="277">
        <v>100</v>
      </c>
      <c r="AC46" s="313">
        <v>20</v>
      </c>
      <c r="AD46" s="314">
        <v>20</v>
      </c>
      <c r="AE46" s="315">
        <v>20</v>
      </c>
      <c r="AF46" s="277"/>
      <c r="AG46" s="277"/>
      <c r="AH46" s="277"/>
      <c r="AI46" s="277"/>
      <c r="AJ46" s="277"/>
      <c r="AK46" s="277"/>
      <c r="AL46" s="277">
        <v>10</v>
      </c>
      <c r="AM46" s="277">
        <v>10</v>
      </c>
      <c r="AN46" s="277">
        <v>10</v>
      </c>
      <c r="AO46" s="277"/>
      <c r="AP46" s="277"/>
      <c r="AQ46" s="277"/>
      <c r="AR46" s="277">
        <f t="shared" si="7"/>
        <v>45</v>
      </c>
      <c r="AS46" s="277"/>
      <c r="AT46" s="278"/>
      <c r="AU46" s="354">
        <v>2</v>
      </c>
      <c r="AV46" s="314"/>
      <c r="AW46" s="314"/>
      <c r="AX46" s="315"/>
      <c r="AY46" s="313"/>
      <c r="AZ46" s="314"/>
      <c r="BA46" s="314"/>
      <c r="BB46" s="315"/>
      <c r="BC46" s="274">
        <f t="shared" si="8"/>
        <v>2</v>
      </c>
      <c r="BD46" s="274"/>
      <c r="BE46" s="300"/>
    </row>
    <row r="47" spans="1:60" s="7" customFormat="1" ht="15" customHeight="1" x14ac:dyDescent="0.2">
      <c r="A47" s="82">
        <v>9</v>
      </c>
      <c r="B47" s="599" t="s">
        <v>96</v>
      </c>
      <c r="C47" s="600"/>
      <c r="D47" s="600"/>
      <c r="E47" s="600"/>
      <c r="F47" s="600"/>
      <c r="G47" s="600"/>
      <c r="H47" s="600"/>
      <c r="I47" s="600"/>
      <c r="J47" s="600"/>
      <c r="K47" s="600"/>
      <c r="L47" s="600"/>
      <c r="M47" s="600"/>
      <c r="N47" s="600"/>
      <c r="O47" s="600"/>
      <c r="P47" s="600"/>
      <c r="Q47" s="600"/>
      <c r="R47" s="600"/>
      <c r="S47" s="601"/>
      <c r="T47" s="602">
        <f t="shared" si="5"/>
        <v>125</v>
      </c>
      <c r="U47" s="602"/>
      <c r="V47" s="602"/>
      <c r="W47" s="657">
        <f>T47/T52</f>
        <v>5.1440329218106998E-2</v>
      </c>
      <c r="X47" s="658"/>
      <c r="Y47" s="659"/>
      <c r="Z47" s="602">
        <f t="shared" si="6"/>
        <v>50</v>
      </c>
      <c r="AA47" s="602">
        <v>100</v>
      </c>
      <c r="AB47" s="602">
        <v>100</v>
      </c>
      <c r="AC47" s="294">
        <v>30</v>
      </c>
      <c r="AD47" s="286">
        <v>60</v>
      </c>
      <c r="AE47" s="287">
        <v>60</v>
      </c>
      <c r="AF47" s="602">
        <v>10</v>
      </c>
      <c r="AG47" s="602"/>
      <c r="AH47" s="602"/>
      <c r="AI47" s="602"/>
      <c r="AJ47" s="602"/>
      <c r="AK47" s="602"/>
      <c r="AL47" s="602">
        <v>10</v>
      </c>
      <c r="AM47" s="602">
        <v>10</v>
      </c>
      <c r="AN47" s="602">
        <v>10</v>
      </c>
      <c r="AO47" s="602"/>
      <c r="AP47" s="602"/>
      <c r="AQ47" s="602"/>
      <c r="AR47" s="602">
        <f t="shared" si="7"/>
        <v>75</v>
      </c>
      <c r="AS47" s="602"/>
      <c r="AT47" s="655"/>
      <c r="AU47" s="285"/>
      <c r="AV47" s="286"/>
      <c r="AW47" s="286"/>
      <c r="AX47" s="287"/>
      <c r="AY47" s="294">
        <v>4</v>
      </c>
      <c r="AZ47" s="286"/>
      <c r="BA47" s="286"/>
      <c r="BB47" s="287"/>
      <c r="BC47" s="404">
        <f t="shared" si="8"/>
        <v>4</v>
      </c>
      <c r="BD47" s="404"/>
      <c r="BE47" s="656"/>
    </row>
    <row r="48" spans="1:60" s="7" customFormat="1" ht="15" customHeight="1" x14ac:dyDescent="0.2">
      <c r="A48" s="70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0"/>
      <c r="U48" s="70"/>
      <c r="V48" s="70"/>
      <c r="W48" s="85"/>
      <c r="X48" s="85"/>
      <c r="Y48" s="85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86"/>
      <c r="BD48" s="86"/>
      <c r="BE48" s="86"/>
    </row>
    <row r="49" spans="1:60" s="7" customFormat="1" ht="15" customHeight="1" x14ac:dyDescent="0.2">
      <c r="A49" s="72"/>
      <c r="B49" s="598" t="s">
        <v>97</v>
      </c>
      <c r="C49" s="598"/>
      <c r="D49" s="598"/>
      <c r="E49" s="598"/>
      <c r="F49" s="598"/>
      <c r="G49" s="598"/>
      <c r="H49" s="598"/>
      <c r="I49" s="598"/>
      <c r="J49" s="598"/>
      <c r="K49" s="598"/>
      <c r="L49" s="598"/>
      <c r="M49" s="598"/>
      <c r="N49" s="598"/>
      <c r="O49" s="598"/>
      <c r="P49" s="598"/>
      <c r="Q49" s="598"/>
      <c r="R49" s="598"/>
      <c r="S49" s="598"/>
      <c r="T49" s="72"/>
      <c r="U49" s="72"/>
      <c r="V49" s="72"/>
      <c r="W49" s="76"/>
      <c r="X49" s="76"/>
      <c r="Y49" s="76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52"/>
      <c r="BD49" s="52"/>
      <c r="BE49" s="52"/>
    </row>
    <row r="50" spans="1:60" s="8" customFormat="1" ht="15" customHeight="1" x14ac:dyDescent="0.25">
      <c r="A50" s="79">
        <v>10</v>
      </c>
      <c r="B50" s="605" t="s">
        <v>98</v>
      </c>
      <c r="C50" s="598"/>
      <c r="D50" s="598"/>
      <c r="E50" s="598"/>
      <c r="F50" s="598"/>
      <c r="G50" s="598"/>
      <c r="H50" s="598"/>
      <c r="I50" s="598"/>
      <c r="J50" s="598"/>
      <c r="K50" s="598"/>
      <c r="L50" s="598"/>
      <c r="M50" s="598"/>
      <c r="N50" s="598"/>
      <c r="O50" s="598"/>
      <c r="P50" s="598"/>
      <c r="Q50" s="598"/>
      <c r="R50" s="598"/>
      <c r="S50" s="606"/>
      <c r="T50" s="441">
        <f t="shared" si="5"/>
        <v>120</v>
      </c>
      <c r="U50" s="441"/>
      <c r="V50" s="441"/>
      <c r="W50" s="456">
        <f>T50/T52</f>
        <v>4.9382716049382713E-2</v>
      </c>
      <c r="X50" s="457"/>
      <c r="Y50" s="458"/>
      <c r="Z50" s="441">
        <f t="shared" si="6"/>
        <v>120</v>
      </c>
      <c r="AA50" s="441">
        <v>100</v>
      </c>
      <c r="AB50" s="441">
        <v>100</v>
      </c>
      <c r="AC50" s="298"/>
      <c r="AD50" s="292"/>
      <c r="AE50" s="293"/>
      <c r="AF50" s="441">
        <v>120</v>
      </c>
      <c r="AG50" s="441"/>
      <c r="AH50" s="441"/>
      <c r="AI50" s="441"/>
      <c r="AJ50" s="441"/>
      <c r="AK50" s="441"/>
      <c r="AL50" s="441"/>
      <c r="AM50" s="441"/>
      <c r="AN50" s="441"/>
      <c r="AO50" s="441"/>
      <c r="AP50" s="441"/>
      <c r="AQ50" s="441"/>
      <c r="AR50" s="441"/>
      <c r="AS50" s="441"/>
      <c r="AT50" s="604"/>
      <c r="AU50" s="291"/>
      <c r="AV50" s="292"/>
      <c r="AW50" s="292"/>
      <c r="AX50" s="293"/>
      <c r="AY50" s="298"/>
      <c r="AZ50" s="292"/>
      <c r="BA50" s="292"/>
      <c r="BB50" s="293"/>
      <c r="BC50" s="596"/>
      <c r="BD50" s="596"/>
      <c r="BE50" s="597"/>
      <c r="BF50" s="7"/>
      <c r="BG50" s="7"/>
      <c r="BH50" s="7"/>
    </row>
    <row r="51" spans="1:60" s="9" customFormat="1" ht="15" customHeight="1" x14ac:dyDescent="0.25">
      <c r="A51" s="68">
        <v>11</v>
      </c>
      <c r="B51" s="344" t="s">
        <v>99</v>
      </c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  <c r="O51" s="345"/>
      <c r="P51" s="345"/>
      <c r="Q51" s="345"/>
      <c r="R51" s="345"/>
      <c r="S51" s="346"/>
      <c r="T51" s="277">
        <f t="shared" si="5"/>
        <v>60</v>
      </c>
      <c r="U51" s="277"/>
      <c r="V51" s="277"/>
      <c r="W51" s="326">
        <f>T51/T52</f>
        <v>2.4691358024691357E-2</v>
      </c>
      <c r="X51" s="327"/>
      <c r="Y51" s="328"/>
      <c r="Z51" s="277">
        <f>AC51+AF51+AI51+AL51+AO51</f>
        <v>60</v>
      </c>
      <c r="AA51" s="277">
        <v>100</v>
      </c>
      <c r="AB51" s="277">
        <v>100</v>
      </c>
      <c r="AC51" s="313"/>
      <c r="AD51" s="314"/>
      <c r="AE51" s="315"/>
      <c r="AF51" s="277">
        <v>60</v>
      </c>
      <c r="AG51" s="277">
        <v>60</v>
      </c>
      <c r="AH51" s="277">
        <v>60</v>
      </c>
      <c r="AI51" s="277"/>
      <c r="AJ51" s="277"/>
      <c r="AK51" s="277"/>
      <c r="AL51" s="277"/>
      <c r="AM51" s="277"/>
      <c r="AN51" s="277"/>
      <c r="AO51" s="277"/>
      <c r="AP51" s="277"/>
      <c r="AQ51" s="277"/>
      <c r="AR51" s="277"/>
      <c r="AS51" s="277"/>
      <c r="AT51" s="278"/>
      <c r="AU51" s="354"/>
      <c r="AV51" s="314"/>
      <c r="AW51" s="314"/>
      <c r="AX51" s="315"/>
      <c r="AY51" s="313"/>
      <c r="AZ51" s="314"/>
      <c r="BA51" s="314"/>
      <c r="BB51" s="315"/>
      <c r="BC51" s="274"/>
      <c r="BD51" s="274"/>
      <c r="BE51" s="300"/>
      <c r="BF51" s="7"/>
      <c r="BG51" s="7"/>
      <c r="BH51" s="7"/>
    </row>
    <row r="52" spans="1:60" s="7" customFormat="1" ht="15" customHeight="1" thickBot="1" x14ac:dyDescent="0.3">
      <c r="A52" s="27"/>
      <c r="B52" s="603" t="s">
        <v>3</v>
      </c>
      <c r="C52" s="603"/>
      <c r="D52" s="603"/>
      <c r="E52" s="603"/>
      <c r="F52" s="603"/>
      <c r="G52" s="603"/>
      <c r="H52" s="603"/>
      <c r="I52" s="603"/>
      <c r="J52" s="603"/>
      <c r="K52" s="603"/>
      <c r="L52" s="603"/>
      <c r="M52" s="603"/>
      <c r="N52" s="603"/>
      <c r="O52" s="603"/>
      <c r="P52" s="603"/>
      <c r="Q52" s="603"/>
      <c r="R52" s="603"/>
      <c r="S52" s="603"/>
      <c r="T52" s="353">
        <f>Z52+AR52</f>
        <v>2430</v>
      </c>
      <c r="U52" s="353"/>
      <c r="V52" s="353"/>
      <c r="W52" s="403">
        <f>SUM(W39:W51)</f>
        <v>1</v>
      </c>
      <c r="X52" s="403"/>
      <c r="Y52" s="403"/>
      <c r="Z52" s="334">
        <f>SUM(Z39:Z51)</f>
        <v>1080</v>
      </c>
      <c r="AA52" s="353"/>
      <c r="AB52" s="353"/>
      <c r="AC52" s="334">
        <f>SUM(AC39:AC51)</f>
        <v>314</v>
      </c>
      <c r="AD52" s="353"/>
      <c r="AE52" s="353"/>
      <c r="AF52" s="334">
        <f>SUM(AF39:AF51)</f>
        <v>564</v>
      </c>
      <c r="AG52" s="353"/>
      <c r="AH52" s="353"/>
      <c r="AI52" s="334">
        <f t="shared" ref="AI52" si="9">SUM(AI39:AI51)</f>
        <v>48</v>
      </c>
      <c r="AJ52" s="353"/>
      <c r="AK52" s="353"/>
      <c r="AL52" s="334">
        <f t="shared" ref="AL52" si="10">SUM(AL39:AL51)</f>
        <v>40</v>
      </c>
      <c r="AM52" s="353"/>
      <c r="AN52" s="353"/>
      <c r="AO52" s="334">
        <f>SUM(AO39:AO51)</f>
        <v>114</v>
      </c>
      <c r="AP52" s="353"/>
      <c r="AQ52" s="353"/>
      <c r="AR52" s="332">
        <f>SUM(AR39:AR51)</f>
        <v>1350</v>
      </c>
      <c r="AS52" s="333"/>
      <c r="AT52" s="540"/>
      <c r="AU52" s="334"/>
      <c r="AV52" s="353"/>
      <c r="AW52" s="353"/>
      <c r="AX52" s="353"/>
      <c r="AY52" s="353"/>
      <c r="AZ52" s="353"/>
      <c r="BA52" s="353"/>
      <c r="BB52" s="353"/>
      <c r="BC52" s="353">
        <f>SUM(BC39:BE51)</f>
        <v>66</v>
      </c>
      <c r="BD52" s="353"/>
      <c r="BE52" s="417"/>
      <c r="BF52" s="8"/>
      <c r="BG52" s="8"/>
      <c r="BH52" s="8"/>
    </row>
    <row r="53" spans="1:60" s="7" customFormat="1" ht="15" customHeight="1" x14ac:dyDescent="0.2">
      <c r="A53" s="5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43"/>
      <c r="X53" s="43"/>
      <c r="Y53" s="43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71"/>
      <c r="AV53" s="71"/>
      <c r="AW53" s="71"/>
      <c r="AX53" s="71"/>
      <c r="AY53" s="71"/>
      <c r="AZ53" s="71"/>
      <c r="BA53" s="71"/>
      <c r="BB53" s="71"/>
      <c r="BC53" s="80"/>
      <c r="BD53" s="80"/>
      <c r="BE53" s="80"/>
    </row>
    <row r="54" spans="1:60" s="8" customFormat="1" ht="1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</row>
    <row r="55" spans="1:60" s="7" customFormat="1" ht="15" customHeight="1" thickBot="1" x14ac:dyDescent="0.3">
      <c r="A55" s="8"/>
      <c r="B55" s="372" t="s">
        <v>103</v>
      </c>
      <c r="C55" s="372"/>
      <c r="D55" s="372"/>
      <c r="E55" s="372"/>
      <c r="F55" s="372"/>
      <c r="G55" s="372"/>
      <c r="H55" s="372"/>
      <c r="I55" s="372"/>
      <c r="J55" s="372"/>
      <c r="K55" s="372"/>
      <c r="L55" s="372"/>
      <c r="M55" s="372"/>
      <c r="N55" s="372"/>
      <c r="O55" s="372"/>
      <c r="P55" s="372"/>
      <c r="Q55" s="372"/>
      <c r="R55" s="372"/>
      <c r="S55" s="372"/>
      <c r="T55" s="372"/>
      <c r="U55" s="372"/>
      <c r="V55" s="372"/>
      <c r="W55" s="372"/>
      <c r="X55" s="372"/>
      <c r="Y55" s="372"/>
      <c r="Z55" s="372"/>
      <c r="AA55" s="372"/>
      <c r="AB55" s="372"/>
      <c r="AC55" s="372"/>
      <c r="AD55" s="372"/>
      <c r="AE55" s="372"/>
      <c r="AF55" s="372"/>
      <c r="AG55" s="372"/>
      <c r="AH55" s="372"/>
      <c r="AI55" s="372"/>
      <c r="AJ55" s="372"/>
      <c r="AK55" s="372"/>
      <c r="AL55" s="372"/>
      <c r="AM55" s="372"/>
      <c r="AN55" s="372"/>
      <c r="AO55" s="372"/>
      <c r="AP55" s="372"/>
      <c r="AQ55" s="372"/>
      <c r="AR55" s="372"/>
      <c r="AS55" s="372"/>
      <c r="AT55" s="372"/>
      <c r="AU55" s="509"/>
      <c r="AV55" s="509"/>
      <c r="AW55" s="509"/>
      <c r="AX55" s="509"/>
      <c r="AY55" s="509"/>
      <c r="AZ55" s="509"/>
      <c r="BA55" s="509"/>
      <c r="BB55" s="509"/>
      <c r="BC55" s="509"/>
      <c r="BD55" s="509"/>
      <c r="BE55" s="509"/>
    </row>
    <row r="56" spans="1:60" s="89" customFormat="1" ht="15" customHeight="1" x14ac:dyDescent="0.2">
      <c r="A56" s="254" t="s">
        <v>1</v>
      </c>
      <c r="B56" s="249" t="s">
        <v>72</v>
      </c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249"/>
      <c r="N56" s="249"/>
      <c r="O56" s="249"/>
      <c r="P56" s="249"/>
      <c r="Q56" s="249"/>
      <c r="R56" s="249"/>
      <c r="S56" s="249"/>
      <c r="T56" s="252" t="s">
        <v>73</v>
      </c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3"/>
      <c r="AU56" s="254" t="s">
        <v>74</v>
      </c>
      <c r="AV56" s="252"/>
      <c r="AW56" s="252"/>
      <c r="AX56" s="252"/>
      <c r="AY56" s="252"/>
      <c r="AZ56" s="252"/>
      <c r="BA56" s="252"/>
      <c r="BB56" s="255"/>
      <c r="BC56" s="256" t="s">
        <v>75</v>
      </c>
      <c r="BD56" s="257"/>
      <c r="BE56" s="258"/>
    </row>
    <row r="57" spans="1:60" s="89" customFormat="1" ht="15" customHeight="1" x14ac:dyDescent="0.2">
      <c r="A57" s="494"/>
      <c r="B57" s="250"/>
      <c r="C57" s="250"/>
      <c r="D57" s="250"/>
      <c r="E57" s="250"/>
      <c r="F57" s="250"/>
      <c r="G57" s="250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65" t="s">
        <v>76</v>
      </c>
      <c r="U57" s="266"/>
      <c r="V57" s="266"/>
      <c r="W57" s="266"/>
      <c r="X57" s="266"/>
      <c r="Y57" s="267"/>
      <c r="Z57" s="274" t="s">
        <v>77</v>
      </c>
      <c r="AA57" s="274"/>
      <c r="AB57" s="274"/>
      <c r="AC57" s="274"/>
      <c r="AD57" s="274"/>
      <c r="AE57" s="274"/>
      <c r="AF57" s="274"/>
      <c r="AG57" s="274"/>
      <c r="AH57" s="274"/>
      <c r="AI57" s="274"/>
      <c r="AJ57" s="274"/>
      <c r="AK57" s="274"/>
      <c r="AL57" s="274"/>
      <c r="AM57" s="274"/>
      <c r="AN57" s="274"/>
      <c r="AO57" s="274"/>
      <c r="AP57" s="274"/>
      <c r="AQ57" s="274"/>
      <c r="AR57" s="274"/>
      <c r="AS57" s="274"/>
      <c r="AT57" s="275"/>
      <c r="AU57" s="276">
        <v>1</v>
      </c>
      <c r="AV57" s="277"/>
      <c r="AW57" s="277"/>
      <c r="AX57" s="277"/>
      <c r="AY57" s="277">
        <v>2</v>
      </c>
      <c r="AZ57" s="277"/>
      <c r="BA57" s="277"/>
      <c r="BB57" s="278"/>
      <c r="BC57" s="259"/>
      <c r="BD57" s="260"/>
      <c r="BE57" s="261"/>
    </row>
    <row r="58" spans="1:60" s="89" customFormat="1" ht="15" customHeight="1" x14ac:dyDescent="0.2">
      <c r="A58" s="494"/>
      <c r="B58" s="250"/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68"/>
      <c r="U58" s="269"/>
      <c r="V58" s="269"/>
      <c r="W58" s="269"/>
      <c r="X58" s="269"/>
      <c r="Y58" s="270"/>
      <c r="Z58" s="279" t="s">
        <v>47</v>
      </c>
      <c r="AA58" s="279"/>
      <c r="AB58" s="279"/>
      <c r="AC58" s="279" t="s">
        <v>78</v>
      </c>
      <c r="AD58" s="279"/>
      <c r="AE58" s="279"/>
      <c r="AF58" s="279" t="s">
        <v>79</v>
      </c>
      <c r="AG58" s="279"/>
      <c r="AH58" s="279"/>
      <c r="AI58" s="281" t="s">
        <v>80</v>
      </c>
      <c r="AJ58" s="281"/>
      <c r="AK58" s="281"/>
      <c r="AL58" s="279" t="s">
        <v>81</v>
      </c>
      <c r="AM58" s="279"/>
      <c r="AN58" s="279"/>
      <c r="AO58" s="279" t="s">
        <v>82</v>
      </c>
      <c r="AP58" s="279"/>
      <c r="AQ58" s="279"/>
      <c r="AR58" s="281" t="s">
        <v>83</v>
      </c>
      <c r="AS58" s="281"/>
      <c r="AT58" s="283"/>
      <c r="AU58" s="285" t="s">
        <v>84</v>
      </c>
      <c r="AV58" s="286"/>
      <c r="AW58" s="286"/>
      <c r="AX58" s="287"/>
      <c r="AY58" s="294" t="s">
        <v>85</v>
      </c>
      <c r="AZ58" s="286"/>
      <c r="BA58" s="286"/>
      <c r="BB58" s="295"/>
      <c r="BC58" s="259"/>
      <c r="BD58" s="260"/>
      <c r="BE58" s="261"/>
    </row>
    <row r="59" spans="1:60" s="89" customFormat="1" ht="15" customHeight="1" x14ac:dyDescent="0.2">
      <c r="A59" s="494"/>
      <c r="B59" s="250"/>
      <c r="C59" s="250"/>
      <c r="D59" s="250"/>
      <c r="E59" s="250"/>
      <c r="F59" s="250"/>
      <c r="G59" s="250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68"/>
      <c r="U59" s="269"/>
      <c r="V59" s="269"/>
      <c r="W59" s="269"/>
      <c r="X59" s="269"/>
      <c r="Y59" s="270"/>
      <c r="Z59" s="279"/>
      <c r="AA59" s="279"/>
      <c r="AB59" s="279"/>
      <c r="AC59" s="279"/>
      <c r="AD59" s="279"/>
      <c r="AE59" s="279"/>
      <c r="AF59" s="279"/>
      <c r="AG59" s="279"/>
      <c r="AH59" s="279"/>
      <c r="AI59" s="281"/>
      <c r="AJ59" s="281"/>
      <c r="AK59" s="281"/>
      <c r="AL59" s="279"/>
      <c r="AM59" s="279"/>
      <c r="AN59" s="279"/>
      <c r="AO59" s="279"/>
      <c r="AP59" s="279"/>
      <c r="AQ59" s="279"/>
      <c r="AR59" s="281"/>
      <c r="AS59" s="281"/>
      <c r="AT59" s="283"/>
      <c r="AU59" s="288"/>
      <c r="AV59" s="289"/>
      <c r="AW59" s="289"/>
      <c r="AX59" s="290"/>
      <c r="AY59" s="296"/>
      <c r="AZ59" s="289"/>
      <c r="BA59" s="289"/>
      <c r="BB59" s="297"/>
      <c r="BC59" s="259"/>
      <c r="BD59" s="260"/>
      <c r="BE59" s="261"/>
    </row>
    <row r="60" spans="1:60" s="89" customFormat="1" ht="15" customHeight="1" x14ac:dyDescent="0.2">
      <c r="A60" s="495"/>
      <c r="B60" s="251"/>
      <c r="C60" s="251"/>
      <c r="D60" s="251"/>
      <c r="E60" s="251"/>
      <c r="F60" s="251"/>
      <c r="G60" s="251"/>
      <c r="H60" s="251"/>
      <c r="I60" s="251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68"/>
      <c r="U60" s="269"/>
      <c r="V60" s="269"/>
      <c r="W60" s="269"/>
      <c r="X60" s="269"/>
      <c r="Y60" s="270"/>
      <c r="Z60" s="280"/>
      <c r="AA60" s="280"/>
      <c r="AB60" s="280"/>
      <c r="AC60" s="280"/>
      <c r="AD60" s="280"/>
      <c r="AE60" s="280"/>
      <c r="AF60" s="280"/>
      <c r="AG60" s="280"/>
      <c r="AH60" s="280"/>
      <c r="AI60" s="282"/>
      <c r="AJ60" s="282"/>
      <c r="AK60" s="282"/>
      <c r="AL60" s="280"/>
      <c r="AM60" s="280"/>
      <c r="AN60" s="280"/>
      <c r="AO60" s="280"/>
      <c r="AP60" s="280"/>
      <c r="AQ60" s="280"/>
      <c r="AR60" s="282"/>
      <c r="AS60" s="282"/>
      <c r="AT60" s="284"/>
      <c r="AU60" s="288"/>
      <c r="AV60" s="289"/>
      <c r="AW60" s="289"/>
      <c r="AX60" s="290"/>
      <c r="AY60" s="296"/>
      <c r="AZ60" s="289"/>
      <c r="BA60" s="289"/>
      <c r="BB60" s="297"/>
      <c r="BC60" s="262"/>
      <c r="BD60" s="263"/>
      <c r="BE60" s="264"/>
    </row>
    <row r="61" spans="1:60" s="89" customFormat="1" ht="15" customHeight="1" x14ac:dyDescent="0.2">
      <c r="A61" s="495"/>
      <c r="B61" s="251"/>
      <c r="C61" s="251"/>
      <c r="D61" s="251"/>
      <c r="E61" s="251"/>
      <c r="F61" s="251"/>
      <c r="G61" s="251"/>
      <c r="H61" s="251"/>
      <c r="I61" s="251"/>
      <c r="J61" s="251"/>
      <c r="K61" s="251"/>
      <c r="L61" s="251"/>
      <c r="M61" s="251"/>
      <c r="N61" s="251"/>
      <c r="O61" s="251"/>
      <c r="P61" s="251"/>
      <c r="Q61" s="251"/>
      <c r="R61" s="251"/>
      <c r="S61" s="251"/>
      <c r="T61" s="268"/>
      <c r="U61" s="269"/>
      <c r="V61" s="269"/>
      <c r="W61" s="269"/>
      <c r="X61" s="269"/>
      <c r="Y61" s="270"/>
      <c r="Z61" s="280"/>
      <c r="AA61" s="280"/>
      <c r="AB61" s="280"/>
      <c r="AC61" s="280"/>
      <c r="AD61" s="280"/>
      <c r="AE61" s="280"/>
      <c r="AF61" s="280"/>
      <c r="AG61" s="280"/>
      <c r="AH61" s="280"/>
      <c r="AI61" s="282"/>
      <c r="AJ61" s="282"/>
      <c r="AK61" s="282"/>
      <c r="AL61" s="280"/>
      <c r="AM61" s="280"/>
      <c r="AN61" s="280"/>
      <c r="AO61" s="280"/>
      <c r="AP61" s="280"/>
      <c r="AQ61" s="280"/>
      <c r="AR61" s="282"/>
      <c r="AS61" s="282"/>
      <c r="AT61" s="284"/>
      <c r="AU61" s="288"/>
      <c r="AV61" s="289"/>
      <c r="AW61" s="289"/>
      <c r="AX61" s="290"/>
      <c r="AY61" s="296"/>
      <c r="AZ61" s="289"/>
      <c r="BA61" s="289"/>
      <c r="BB61" s="297"/>
      <c r="BC61" s="262"/>
      <c r="BD61" s="263"/>
      <c r="BE61" s="264"/>
    </row>
    <row r="62" spans="1:60" s="8" customFormat="1" ht="15" customHeight="1" x14ac:dyDescent="0.25">
      <c r="A62" s="495"/>
      <c r="B62" s="251"/>
      <c r="C62" s="251"/>
      <c r="D62" s="251"/>
      <c r="E62" s="251"/>
      <c r="F62" s="251"/>
      <c r="G62" s="251"/>
      <c r="H62" s="251"/>
      <c r="I62" s="251"/>
      <c r="J62" s="251"/>
      <c r="K62" s="251"/>
      <c r="L62" s="251"/>
      <c r="M62" s="251"/>
      <c r="N62" s="251"/>
      <c r="O62" s="251"/>
      <c r="P62" s="251"/>
      <c r="Q62" s="251"/>
      <c r="R62" s="251"/>
      <c r="S62" s="251"/>
      <c r="T62" s="268"/>
      <c r="U62" s="269"/>
      <c r="V62" s="269"/>
      <c r="W62" s="269"/>
      <c r="X62" s="269"/>
      <c r="Y62" s="270"/>
      <c r="Z62" s="280"/>
      <c r="AA62" s="280"/>
      <c r="AB62" s="280"/>
      <c r="AC62" s="280"/>
      <c r="AD62" s="280"/>
      <c r="AE62" s="280"/>
      <c r="AF62" s="280"/>
      <c r="AG62" s="280"/>
      <c r="AH62" s="280"/>
      <c r="AI62" s="282"/>
      <c r="AJ62" s="282"/>
      <c r="AK62" s="282"/>
      <c r="AL62" s="280"/>
      <c r="AM62" s="280"/>
      <c r="AN62" s="280"/>
      <c r="AO62" s="280"/>
      <c r="AP62" s="280"/>
      <c r="AQ62" s="280"/>
      <c r="AR62" s="282"/>
      <c r="AS62" s="282"/>
      <c r="AT62" s="284"/>
      <c r="AU62" s="288"/>
      <c r="AV62" s="289"/>
      <c r="AW62" s="289"/>
      <c r="AX62" s="290"/>
      <c r="AY62" s="296"/>
      <c r="AZ62" s="289"/>
      <c r="BA62" s="289"/>
      <c r="BB62" s="297"/>
      <c r="BC62" s="262"/>
      <c r="BD62" s="263"/>
      <c r="BE62" s="264"/>
      <c r="BF62" s="89"/>
      <c r="BG62" s="89"/>
      <c r="BH62" s="89"/>
    </row>
    <row r="63" spans="1:60" s="89" customFormat="1" ht="15" customHeight="1" x14ac:dyDescent="0.2">
      <c r="A63" s="495"/>
      <c r="B63" s="251"/>
      <c r="C63" s="251"/>
      <c r="D63" s="251"/>
      <c r="E63" s="251"/>
      <c r="F63" s="251"/>
      <c r="G63" s="251"/>
      <c r="H63" s="251"/>
      <c r="I63" s="251"/>
      <c r="J63" s="251"/>
      <c r="K63" s="251"/>
      <c r="L63" s="251"/>
      <c r="M63" s="251"/>
      <c r="N63" s="251"/>
      <c r="O63" s="251"/>
      <c r="P63" s="251"/>
      <c r="Q63" s="251"/>
      <c r="R63" s="251"/>
      <c r="S63" s="251"/>
      <c r="T63" s="268"/>
      <c r="U63" s="269"/>
      <c r="V63" s="269"/>
      <c r="W63" s="269"/>
      <c r="X63" s="269"/>
      <c r="Y63" s="270"/>
      <c r="Z63" s="280"/>
      <c r="AA63" s="280"/>
      <c r="AB63" s="280"/>
      <c r="AC63" s="280"/>
      <c r="AD63" s="280"/>
      <c r="AE63" s="280"/>
      <c r="AF63" s="280"/>
      <c r="AG63" s="280"/>
      <c r="AH63" s="280"/>
      <c r="AI63" s="282"/>
      <c r="AJ63" s="282"/>
      <c r="AK63" s="282"/>
      <c r="AL63" s="280"/>
      <c r="AM63" s="280"/>
      <c r="AN63" s="280"/>
      <c r="AO63" s="280"/>
      <c r="AP63" s="280"/>
      <c r="AQ63" s="280"/>
      <c r="AR63" s="282"/>
      <c r="AS63" s="282"/>
      <c r="AT63" s="284"/>
      <c r="AU63" s="288"/>
      <c r="AV63" s="289"/>
      <c r="AW63" s="289"/>
      <c r="AX63" s="290"/>
      <c r="AY63" s="296"/>
      <c r="AZ63" s="289"/>
      <c r="BA63" s="289"/>
      <c r="BB63" s="297"/>
      <c r="BC63" s="262"/>
      <c r="BD63" s="263"/>
      <c r="BE63" s="264"/>
    </row>
    <row r="64" spans="1:60" s="89" customFormat="1" ht="15" customHeight="1" x14ac:dyDescent="0.2">
      <c r="A64" s="495"/>
      <c r="B64" s="251"/>
      <c r="C64" s="251"/>
      <c r="D64" s="251"/>
      <c r="E64" s="251"/>
      <c r="F64" s="251"/>
      <c r="G64" s="251"/>
      <c r="H64" s="251"/>
      <c r="I64" s="251"/>
      <c r="J64" s="251"/>
      <c r="K64" s="251"/>
      <c r="L64" s="251"/>
      <c r="M64" s="251"/>
      <c r="N64" s="251"/>
      <c r="O64" s="251"/>
      <c r="P64" s="251"/>
      <c r="Q64" s="251"/>
      <c r="R64" s="251"/>
      <c r="S64" s="251"/>
      <c r="T64" s="271"/>
      <c r="U64" s="272"/>
      <c r="V64" s="272"/>
      <c r="W64" s="272"/>
      <c r="X64" s="272"/>
      <c r="Y64" s="273"/>
      <c r="Z64" s="280"/>
      <c r="AA64" s="280"/>
      <c r="AB64" s="280"/>
      <c r="AC64" s="280"/>
      <c r="AD64" s="280"/>
      <c r="AE64" s="280"/>
      <c r="AF64" s="280"/>
      <c r="AG64" s="280"/>
      <c r="AH64" s="280"/>
      <c r="AI64" s="282"/>
      <c r="AJ64" s="282"/>
      <c r="AK64" s="282"/>
      <c r="AL64" s="280"/>
      <c r="AM64" s="280"/>
      <c r="AN64" s="280"/>
      <c r="AO64" s="280"/>
      <c r="AP64" s="280"/>
      <c r="AQ64" s="280"/>
      <c r="AR64" s="282"/>
      <c r="AS64" s="282"/>
      <c r="AT64" s="284"/>
      <c r="AU64" s="291"/>
      <c r="AV64" s="292"/>
      <c r="AW64" s="292"/>
      <c r="AX64" s="293"/>
      <c r="AY64" s="298"/>
      <c r="AZ64" s="292"/>
      <c r="BA64" s="292"/>
      <c r="BB64" s="299"/>
      <c r="BC64" s="262"/>
      <c r="BD64" s="263"/>
      <c r="BE64" s="264"/>
    </row>
    <row r="65" spans="1:78" s="89" customFormat="1" ht="15" customHeight="1" thickBot="1" x14ac:dyDescent="0.3">
      <c r="A65" s="495"/>
      <c r="B65" s="251"/>
      <c r="C65" s="251"/>
      <c r="D65" s="251"/>
      <c r="E65" s="251"/>
      <c r="F65" s="251"/>
      <c r="G65" s="251"/>
      <c r="H65" s="251"/>
      <c r="I65" s="251"/>
      <c r="J65" s="251"/>
      <c r="K65" s="251"/>
      <c r="L65" s="251"/>
      <c r="M65" s="251"/>
      <c r="N65" s="251"/>
      <c r="O65" s="251"/>
      <c r="P65" s="251"/>
      <c r="Q65" s="251"/>
      <c r="R65" s="251"/>
      <c r="S65" s="251"/>
      <c r="T65" s="404" t="s">
        <v>86</v>
      </c>
      <c r="U65" s="404"/>
      <c r="V65" s="404"/>
      <c r="W65" s="404" t="s">
        <v>2</v>
      </c>
      <c r="X65" s="404"/>
      <c r="Y65" s="404"/>
      <c r="Z65" s="280"/>
      <c r="AA65" s="280"/>
      <c r="AB65" s="280"/>
      <c r="AC65" s="280"/>
      <c r="AD65" s="280"/>
      <c r="AE65" s="280"/>
      <c r="AF65" s="280"/>
      <c r="AG65" s="280"/>
      <c r="AH65" s="280"/>
      <c r="AI65" s="282"/>
      <c r="AJ65" s="282"/>
      <c r="AK65" s="282"/>
      <c r="AL65" s="280"/>
      <c r="AM65" s="280"/>
      <c r="AN65" s="280"/>
      <c r="AO65" s="280"/>
      <c r="AP65" s="280"/>
      <c r="AQ65" s="280"/>
      <c r="AR65" s="282"/>
      <c r="AS65" s="282"/>
      <c r="AT65" s="284"/>
      <c r="AU65" s="340" t="s">
        <v>87</v>
      </c>
      <c r="AV65" s="341"/>
      <c r="AW65" s="341"/>
      <c r="AX65" s="341"/>
      <c r="AY65" s="341"/>
      <c r="AZ65" s="341"/>
      <c r="BA65" s="341"/>
      <c r="BB65" s="342"/>
      <c r="BC65" s="262"/>
      <c r="BD65" s="263"/>
      <c r="BE65" s="264"/>
      <c r="BF65" s="8"/>
      <c r="BG65" s="8"/>
      <c r="BH65" s="8"/>
    </row>
    <row r="66" spans="1:78" s="7" customFormat="1" ht="15" customHeight="1" thickBot="1" x14ac:dyDescent="0.25">
      <c r="A66" s="123">
        <v>1</v>
      </c>
      <c r="B66" s="373">
        <v>2</v>
      </c>
      <c r="C66" s="373"/>
      <c r="D66" s="373"/>
      <c r="E66" s="373"/>
      <c r="F66" s="373"/>
      <c r="G66" s="373"/>
      <c r="H66" s="373"/>
      <c r="I66" s="373"/>
      <c r="J66" s="373"/>
      <c r="K66" s="373"/>
      <c r="L66" s="373"/>
      <c r="M66" s="373"/>
      <c r="N66" s="373"/>
      <c r="O66" s="373"/>
      <c r="P66" s="373"/>
      <c r="Q66" s="373"/>
      <c r="R66" s="373"/>
      <c r="S66" s="373"/>
      <c r="T66" s="301">
        <v>3</v>
      </c>
      <c r="U66" s="301"/>
      <c r="V66" s="301"/>
      <c r="W66" s="301">
        <v>4</v>
      </c>
      <c r="X66" s="301"/>
      <c r="Y66" s="301"/>
      <c r="Z66" s="301">
        <v>5</v>
      </c>
      <c r="AA66" s="301"/>
      <c r="AB66" s="301"/>
      <c r="AC66" s="301">
        <v>6</v>
      </c>
      <c r="AD66" s="301"/>
      <c r="AE66" s="301"/>
      <c r="AF66" s="301">
        <v>7</v>
      </c>
      <c r="AG66" s="301"/>
      <c r="AH66" s="301"/>
      <c r="AI66" s="301">
        <v>8</v>
      </c>
      <c r="AJ66" s="301"/>
      <c r="AK66" s="301"/>
      <c r="AL66" s="301">
        <v>9</v>
      </c>
      <c r="AM66" s="301"/>
      <c r="AN66" s="301"/>
      <c r="AO66" s="301">
        <v>10</v>
      </c>
      <c r="AP66" s="301"/>
      <c r="AQ66" s="301"/>
      <c r="AR66" s="301">
        <v>11</v>
      </c>
      <c r="AS66" s="301"/>
      <c r="AT66" s="301"/>
      <c r="AU66" s="301">
        <v>12</v>
      </c>
      <c r="AV66" s="301"/>
      <c r="AW66" s="301"/>
      <c r="AX66" s="301"/>
      <c r="AY66" s="301">
        <v>13</v>
      </c>
      <c r="AZ66" s="301"/>
      <c r="BA66" s="301"/>
      <c r="BB66" s="301"/>
      <c r="BC66" s="301">
        <v>14</v>
      </c>
      <c r="BD66" s="301"/>
      <c r="BE66" s="312"/>
    </row>
    <row r="67" spans="1:78" s="7" customFormat="1" ht="15" customHeight="1" x14ac:dyDescent="0.2">
      <c r="A67" s="122"/>
      <c r="B67" s="524" t="s">
        <v>30</v>
      </c>
      <c r="C67" s="524"/>
      <c r="D67" s="524"/>
      <c r="E67" s="524"/>
      <c r="F67" s="524"/>
      <c r="G67" s="524"/>
      <c r="H67" s="524"/>
      <c r="I67" s="524"/>
      <c r="J67" s="524"/>
      <c r="K67" s="524"/>
      <c r="L67" s="524"/>
      <c r="M67" s="524"/>
      <c r="N67" s="524"/>
      <c r="O67" s="524"/>
      <c r="P67" s="524"/>
      <c r="Q67" s="524"/>
      <c r="R67" s="524"/>
      <c r="S67" s="524"/>
      <c r="T67" s="507"/>
      <c r="U67" s="507"/>
      <c r="V67" s="507"/>
      <c r="W67" s="507"/>
      <c r="X67" s="507"/>
      <c r="Y67" s="507"/>
      <c r="Z67" s="507"/>
      <c r="AA67" s="507"/>
      <c r="AB67" s="507"/>
      <c r="AC67" s="507"/>
      <c r="AD67" s="507"/>
      <c r="AE67" s="507"/>
      <c r="AF67" s="507"/>
      <c r="AG67" s="507"/>
      <c r="AH67" s="507"/>
      <c r="AI67" s="507"/>
      <c r="AJ67" s="507"/>
      <c r="AK67" s="507"/>
      <c r="AL67" s="507"/>
      <c r="AM67" s="507"/>
      <c r="AN67" s="507"/>
      <c r="AO67" s="507"/>
      <c r="AP67" s="507"/>
      <c r="AQ67" s="507"/>
      <c r="AR67" s="507"/>
      <c r="AS67" s="507"/>
      <c r="AT67" s="507"/>
      <c r="AU67" s="507"/>
      <c r="AV67" s="507"/>
      <c r="AW67" s="507"/>
      <c r="AX67" s="507"/>
      <c r="AY67" s="507"/>
      <c r="AZ67" s="507"/>
      <c r="BA67" s="507"/>
      <c r="BB67" s="507"/>
      <c r="BC67" s="507"/>
      <c r="BD67" s="507"/>
      <c r="BE67" s="507"/>
    </row>
    <row r="68" spans="1:78" s="7" customFormat="1" ht="15" customHeight="1" x14ac:dyDescent="0.2">
      <c r="A68" s="96">
        <v>1</v>
      </c>
      <c r="B68" s="344" t="s">
        <v>100</v>
      </c>
      <c r="C68" s="345"/>
      <c r="D68" s="345"/>
      <c r="E68" s="345"/>
      <c r="F68" s="345"/>
      <c r="G68" s="345"/>
      <c r="H68" s="345"/>
      <c r="I68" s="345"/>
      <c r="J68" s="345"/>
      <c r="K68" s="345"/>
      <c r="L68" s="345"/>
      <c r="M68" s="345"/>
      <c r="N68" s="345"/>
      <c r="O68" s="345"/>
      <c r="P68" s="345"/>
      <c r="Q68" s="345"/>
      <c r="R68" s="345"/>
      <c r="S68" s="346"/>
      <c r="T68" s="313"/>
      <c r="U68" s="314"/>
      <c r="V68" s="315"/>
      <c r="W68" s="326"/>
      <c r="X68" s="327"/>
      <c r="Y68" s="328"/>
      <c r="Z68" s="313"/>
      <c r="AA68" s="314"/>
      <c r="AB68" s="315"/>
      <c r="AC68" s="313"/>
      <c r="AD68" s="314"/>
      <c r="AE68" s="315"/>
      <c r="AF68" s="313"/>
      <c r="AG68" s="314"/>
      <c r="AH68" s="315"/>
      <c r="AI68" s="313"/>
      <c r="AJ68" s="314"/>
      <c r="AK68" s="315"/>
      <c r="AL68" s="313"/>
      <c r="AM68" s="314"/>
      <c r="AN68" s="315"/>
      <c r="AO68" s="313"/>
      <c r="AP68" s="314"/>
      <c r="AQ68" s="315"/>
      <c r="AR68" s="313"/>
      <c r="AS68" s="314"/>
      <c r="AT68" s="355"/>
      <c r="AU68" s="354"/>
      <c r="AV68" s="314"/>
      <c r="AW68" s="314"/>
      <c r="AX68" s="315"/>
      <c r="AY68" s="313"/>
      <c r="AZ68" s="314"/>
      <c r="BA68" s="314"/>
      <c r="BB68" s="355"/>
      <c r="BC68" s="455">
        <v>8</v>
      </c>
      <c r="BD68" s="329"/>
      <c r="BE68" s="330"/>
      <c r="BI68" s="413" t="s">
        <v>124</v>
      </c>
      <c r="BJ68" s="413"/>
      <c r="BK68" s="413"/>
      <c r="BL68" s="413"/>
      <c r="BM68" s="413"/>
      <c r="BN68" s="413"/>
      <c r="BO68" s="413"/>
      <c r="BP68" s="413"/>
      <c r="BQ68" s="413"/>
      <c r="BR68" s="413"/>
      <c r="BS68" s="413"/>
      <c r="BT68" s="413"/>
      <c r="BU68" s="413"/>
      <c r="BV68" s="413"/>
      <c r="BW68" s="413"/>
      <c r="BX68" s="413"/>
      <c r="BY68" s="413"/>
      <c r="BZ68" s="413"/>
    </row>
    <row r="69" spans="1:78" s="10" customFormat="1" ht="15" customHeight="1" x14ac:dyDescent="0.2">
      <c r="A69" s="90">
        <v>2</v>
      </c>
      <c r="B69" s="344" t="s">
        <v>89</v>
      </c>
      <c r="C69" s="345"/>
      <c r="D69" s="345"/>
      <c r="E69" s="345"/>
      <c r="F69" s="345"/>
      <c r="G69" s="345"/>
      <c r="H69" s="345"/>
      <c r="I69" s="345"/>
      <c r="J69" s="345"/>
      <c r="K69" s="345"/>
      <c r="L69" s="345"/>
      <c r="M69" s="345"/>
      <c r="N69" s="345"/>
      <c r="O69" s="345"/>
      <c r="P69" s="345"/>
      <c r="Q69" s="345"/>
      <c r="R69" s="345"/>
      <c r="S69" s="346"/>
      <c r="T69" s="313"/>
      <c r="U69" s="314"/>
      <c r="V69" s="315"/>
      <c r="W69" s="326"/>
      <c r="X69" s="327"/>
      <c r="Y69" s="328"/>
      <c r="Z69" s="313"/>
      <c r="AA69" s="314"/>
      <c r="AB69" s="315"/>
      <c r="AC69" s="313"/>
      <c r="AD69" s="314"/>
      <c r="AE69" s="315"/>
      <c r="AF69" s="313"/>
      <c r="AG69" s="314"/>
      <c r="AH69" s="315"/>
      <c r="AI69" s="313"/>
      <c r="AJ69" s="314"/>
      <c r="AK69" s="315"/>
      <c r="AL69" s="313"/>
      <c r="AM69" s="314"/>
      <c r="AN69" s="315"/>
      <c r="AO69" s="313"/>
      <c r="AP69" s="314"/>
      <c r="AQ69" s="315"/>
      <c r="AR69" s="313"/>
      <c r="AS69" s="314"/>
      <c r="AT69" s="355"/>
      <c r="AU69" s="354"/>
      <c r="AV69" s="314"/>
      <c r="AW69" s="314"/>
      <c r="AX69" s="315"/>
      <c r="AY69" s="313"/>
      <c r="AZ69" s="314"/>
      <c r="BA69" s="314"/>
      <c r="BB69" s="355"/>
      <c r="BC69" s="455">
        <v>8</v>
      </c>
      <c r="BD69" s="329"/>
      <c r="BE69" s="330"/>
      <c r="BI69" s="413" t="s">
        <v>8</v>
      </c>
      <c r="BJ69" s="413"/>
      <c r="BK69" s="413"/>
      <c r="BL69" s="413"/>
      <c r="BM69" s="413"/>
      <c r="BN69" s="413"/>
      <c r="BO69" s="413"/>
      <c r="BP69" s="413"/>
      <c r="BQ69" s="413"/>
      <c r="BR69" s="413"/>
      <c r="BS69" s="413"/>
      <c r="BT69" s="413"/>
      <c r="BU69" s="413"/>
      <c r="BV69" s="413"/>
      <c r="BW69" s="413"/>
      <c r="BX69" s="413"/>
      <c r="BY69" s="413"/>
      <c r="BZ69" s="413"/>
    </row>
    <row r="70" spans="1:78" s="7" customFormat="1" ht="15" customHeight="1" x14ac:dyDescent="0.2">
      <c r="A70" s="38">
        <v>3</v>
      </c>
      <c r="B70" s="413" t="s">
        <v>102</v>
      </c>
      <c r="C70" s="413"/>
      <c r="D70" s="413"/>
      <c r="E70" s="413"/>
      <c r="F70" s="413"/>
      <c r="G70" s="413"/>
      <c r="H70" s="413"/>
      <c r="I70" s="413"/>
      <c r="J70" s="413"/>
      <c r="K70" s="413"/>
      <c r="L70" s="413"/>
      <c r="M70" s="413"/>
      <c r="N70" s="413"/>
      <c r="O70" s="413"/>
      <c r="P70" s="413"/>
      <c r="Q70" s="413"/>
      <c r="R70" s="413"/>
      <c r="S70" s="413"/>
      <c r="T70" s="277"/>
      <c r="U70" s="277"/>
      <c r="V70" s="277"/>
      <c r="W70" s="367"/>
      <c r="X70" s="367"/>
      <c r="Y70" s="367"/>
      <c r="Z70" s="277"/>
      <c r="AA70" s="277"/>
      <c r="AB70" s="277"/>
      <c r="AC70" s="277"/>
      <c r="AD70" s="277"/>
      <c r="AE70" s="277"/>
      <c r="AF70" s="277"/>
      <c r="AG70" s="277"/>
      <c r="AH70" s="277"/>
      <c r="AI70" s="277"/>
      <c r="AJ70" s="277"/>
      <c r="AK70" s="277"/>
      <c r="AL70" s="277"/>
      <c r="AM70" s="277"/>
      <c r="AN70" s="277"/>
      <c r="AO70" s="277"/>
      <c r="AP70" s="277"/>
      <c r="AQ70" s="277"/>
      <c r="AR70" s="277"/>
      <c r="AS70" s="277"/>
      <c r="AT70" s="313"/>
      <c r="AU70" s="276"/>
      <c r="AV70" s="277"/>
      <c r="AW70" s="277"/>
      <c r="AX70" s="277"/>
      <c r="AY70" s="277"/>
      <c r="AZ70" s="277"/>
      <c r="BA70" s="277"/>
      <c r="BB70" s="278"/>
      <c r="BC70" s="494">
        <v>3</v>
      </c>
      <c r="BD70" s="274"/>
      <c r="BE70" s="300"/>
      <c r="BI70" s="413" t="s">
        <v>125</v>
      </c>
      <c r="BJ70" s="413"/>
      <c r="BK70" s="413"/>
      <c r="BL70" s="413"/>
      <c r="BM70" s="413"/>
      <c r="BN70" s="413"/>
      <c r="BO70" s="413"/>
      <c r="BP70" s="413"/>
      <c r="BQ70" s="413"/>
      <c r="BR70" s="413"/>
      <c r="BS70" s="413"/>
      <c r="BT70" s="413"/>
      <c r="BU70" s="413"/>
      <c r="BV70" s="413"/>
      <c r="BW70" s="413"/>
      <c r="BX70" s="413"/>
      <c r="BY70" s="413"/>
      <c r="BZ70" s="413"/>
    </row>
    <row r="71" spans="1:78" s="9" customFormat="1" ht="15" customHeight="1" x14ac:dyDescent="0.25">
      <c r="A71" s="38">
        <v>4</v>
      </c>
      <c r="B71" s="344" t="s">
        <v>101</v>
      </c>
      <c r="C71" s="345"/>
      <c r="D71" s="345"/>
      <c r="E71" s="345"/>
      <c r="F71" s="345"/>
      <c r="G71" s="345"/>
      <c r="H71" s="345"/>
      <c r="I71" s="345"/>
      <c r="J71" s="345"/>
      <c r="K71" s="345"/>
      <c r="L71" s="345"/>
      <c r="M71" s="345"/>
      <c r="N71" s="345"/>
      <c r="O71" s="345"/>
      <c r="P71" s="345"/>
      <c r="Q71" s="345"/>
      <c r="R71" s="345"/>
      <c r="S71" s="346"/>
      <c r="T71" s="277"/>
      <c r="U71" s="277"/>
      <c r="V71" s="277"/>
      <c r="W71" s="367"/>
      <c r="X71" s="367"/>
      <c r="Y71" s="367"/>
      <c r="Z71" s="277"/>
      <c r="AA71" s="277"/>
      <c r="AB71" s="277"/>
      <c r="AC71" s="277"/>
      <c r="AD71" s="277"/>
      <c r="AE71" s="277"/>
      <c r="AF71" s="277"/>
      <c r="AG71" s="277"/>
      <c r="AH71" s="277"/>
      <c r="AI71" s="277"/>
      <c r="AJ71" s="277"/>
      <c r="AK71" s="277"/>
      <c r="AL71" s="277"/>
      <c r="AM71" s="277"/>
      <c r="AN71" s="277"/>
      <c r="AO71" s="277"/>
      <c r="AP71" s="277"/>
      <c r="AQ71" s="277"/>
      <c r="AR71" s="277"/>
      <c r="AS71" s="277"/>
      <c r="AT71" s="313"/>
      <c r="AU71" s="276"/>
      <c r="AV71" s="277"/>
      <c r="AW71" s="277"/>
      <c r="AX71" s="277"/>
      <c r="AY71" s="277"/>
      <c r="AZ71" s="277"/>
      <c r="BA71" s="277"/>
      <c r="BB71" s="278"/>
      <c r="BC71" s="494">
        <v>10</v>
      </c>
      <c r="BD71" s="274"/>
      <c r="BE71" s="300"/>
      <c r="BI71" s="344" t="s">
        <v>126</v>
      </c>
      <c r="BJ71" s="345"/>
      <c r="BK71" s="345"/>
      <c r="BL71" s="345"/>
      <c r="BM71" s="345"/>
      <c r="BN71" s="345"/>
      <c r="BO71" s="345"/>
      <c r="BP71" s="345"/>
      <c r="BQ71" s="345"/>
      <c r="BR71" s="345"/>
      <c r="BS71" s="345"/>
      <c r="BT71" s="345"/>
      <c r="BU71" s="345"/>
      <c r="BV71" s="345"/>
      <c r="BW71" s="345"/>
      <c r="BX71" s="345"/>
      <c r="BY71" s="345"/>
      <c r="BZ71" s="346"/>
    </row>
    <row r="72" spans="1:78" s="8" customFormat="1" ht="15" customHeight="1" x14ac:dyDescent="0.25">
      <c r="A72" s="38">
        <v>5</v>
      </c>
      <c r="B72" s="413" t="s">
        <v>92</v>
      </c>
      <c r="C72" s="413"/>
      <c r="D72" s="413"/>
      <c r="E72" s="413"/>
      <c r="F72" s="413"/>
      <c r="G72" s="413"/>
      <c r="H72" s="413"/>
      <c r="I72" s="413"/>
      <c r="J72" s="413"/>
      <c r="K72" s="413"/>
      <c r="L72" s="413"/>
      <c r="M72" s="413"/>
      <c r="N72" s="413"/>
      <c r="O72" s="413"/>
      <c r="P72" s="413"/>
      <c r="Q72" s="413"/>
      <c r="R72" s="413"/>
      <c r="S72" s="413"/>
      <c r="T72" s="277"/>
      <c r="U72" s="277"/>
      <c r="V72" s="277"/>
      <c r="W72" s="367"/>
      <c r="X72" s="367"/>
      <c r="Y72" s="367"/>
      <c r="Z72" s="277"/>
      <c r="AA72" s="277"/>
      <c r="AB72" s="277"/>
      <c r="AC72" s="277"/>
      <c r="AD72" s="277"/>
      <c r="AE72" s="277"/>
      <c r="AF72" s="277"/>
      <c r="AG72" s="277"/>
      <c r="AH72" s="277"/>
      <c r="AI72" s="277"/>
      <c r="AJ72" s="277"/>
      <c r="AK72" s="277"/>
      <c r="AL72" s="277"/>
      <c r="AM72" s="277"/>
      <c r="AN72" s="277"/>
      <c r="AO72" s="277"/>
      <c r="AP72" s="277"/>
      <c r="AQ72" s="277"/>
      <c r="AR72" s="277"/>
      <c r="AS72" s="277"/>
      <c r="AT72" s="313"/>
      <c r="AU72" s="276"/>
      <c r="AV72" s="277"/>
      <c r="AW72" s="277"/>
      <c r="AX72" s="277"/>
      <c r="AY72" s="277"/>
      <c r="AZ72" s="277"/>
      <c r="BA72" s="277"/>
      <c r="BB72" s="278"/>
      <c r="BC72" s="494">
        <v>10</v>
      </c>
      <c r="BD72" s="274"/>
      <c r="BE72" s="300"/>
      <c r="BI72" s="413" t="s">
        <v>15</v>
      </c>
      <c r="BJ72" s="413"/>
      <c r="BK72" s="413"/>
      <c r="BL72" s="413"/>
      <c r="BM72" s="413"/>
      <c r="BN72" s="413"/>
      <c r="BO72" s="413"/>
      <c r="BP72" s="413"/>
      <c r="BQ72" s="413"/>
      <c r="BR72" s="413"/>
      <c r="BS72" s="413"/>
      <c r="BT72" s="413"/>
      <c r="BU72" s="413"/>
      <c r="BV72" s="413"/>
      <c r="BW72" s="413"/>
      <c r="BX72" s="413"/>
      <c r="BY72" s="413"/>
      <c r="BZ72" s="413"/>
    </row>
    <row r="73" spans="1:78" s="8" customFormat="1" ht="15" customHeight="1" x14ac:dyDescent="0.25">
      <c r="A73" s="38">
        <v>7</v>
      </c>
      <c r="B73" s="413" t="s">
        <v>140</v>
      </c>
      <c r="C73" s="413"/>
      <c r="D73" s="413"/>
      <c r="E73" s="413"/>
      <c r="F73" s="413"/>
      <c r="G73" s="413"/>
      <c r="H73" s="413"/>
      <c r="I73" s="413"/>
      <c r="J73" s="413"/>
      <c r="K73" s="413"/>
      <c r="L73" s="413"/>
      <c r="M73" s="413"/>
      <c r="N73" s="413"/>
      <c r="O73" s="413"/>
      <c r="P73" s="413"/>
      <c r="Q73" s="413"/>
      <c r="R73" s="413"/>
      <c r="S73" s="413"/>
      <c r="T73" s="277"/>
      <c r="U73" s="277"/>
      <c r="V73" s="277"/>
      <c r="W73" s="367"/>
      <c r="X73" s="367"/>
      <c r="Y73" s="367"/>
      <c r="Z73" s="277"/>
      <c r="AA73" s="277"/>
      <c r="AB73" s="277"/>
      <c r="AC73" s="277"/>
      <c r="AD73" s="277"/>
      <c r="AE73" s="277"/>
      <c r="AF73" s="277"/>
      <c r="AG73" s="277"/>
      <c r="AH73" s="277"/>
      <c r="AI73" s="277"/>
      <c r="AJ73" s="277"/>
      <c r="AK73" s="277"/>
      <c r="AL73" s="277"/>
      <c r="AM73" s="277"/>
      <c r="AN73" s="277"/>
      <c r="AO73" s="277"/>
      <c r="AP73" s="277"/>
      <c r="AQ73" s="277"/>
      <c r="AR73" s="277"/>
      <c r="AS73" s="277"/>
      <c r="AT73" s="313"/>
      <c r="AU73" s="276"/>
      <c r="AV73" s="277"/>
      <c r="AW73" s="277"/>
      <c r="AX73" s="277"/>
      <c r="AY73" s="277"/>
      <c r="AZ73" s="277"/>
      <c r="BA73" s="277"/>
      <c r="BB73" s="278"/>
      <c r="BC73" s="494">
        <v>10</v>
      </c>
      <c r="BD73" s="274"/>
      <c r="BE73" s="300"/>
      <c r="BI73" s="413" t="s">
        <v>127</v>
      </c>
      <c r="BJ73" s="413"/>
      <c r="BK73" s="413"/>
      <c r="BL73" s="413"/>
      <c r="BM73" s="413"/>
      <c r="BN73" s="413"/>
      <c r="BO73" s="413"/>
      <c r="BP73" s="413"/>
      <c r="BQ73" s="413"/>
      <c r="BR73" s="413"/>
      <c r="BS73" s="413"/>
      <c r="BT73" s="413"/>
      <c r="BU73" s="413"/>
      <c r="BV73" s="413"/>
      <c r="BW73" s="413"/>
      <c r="BX73" s="413"/>
      <c r="BY73" s="413"/>
      <c r="BZ73" s="413"/>
    </row>
    <row r="74" spans="1:78" s="7" customFormat="1" ht="15" customHeight="1" x14ac:dyDescent="0.2">
      <c r="A74" s="38">
        <v>8</v>
      </c>
      <c r="B74" s="413" t="s">
        <v>93</v>
      </c>
      <c r="C74" s="413"/>
      <c r="D74" s="413"/>
      <c r="E74" s="413"/>
      <c r="F74" s="413"/>
      <c r="G74" s="413"/>
      <c r="H74" s="413"/>
      <c r="I74" s="413"/>
      <c r="J74" s="413"/>
      <c r="K74" s="413"/>
      <c r="L74" s="413"/>
      <c r="M74" s="413"/>
      <c r="N74" s="413"/>
      <c r="O74" s="413"/>
      <c r="P74" s="413"/>
      <c r="Q74" s="413"/>
      <c r="R74" s="413"/>
      <c r="S74" s="413"/>
      <c r="T74" s="277"/>
      <c r="U74" s="277"/>
      <c r="V74" s="277"/>
      <c r="W74" s="367"/>
      <c r="X74" s="367"/>
      <c r="Y74" s="367"/>
      <c r="Z74" s="277"/>
      <c r="AA74" s="277"/>
      <c r="AB74" s="277"/>
      <c r="AC74" s="277"/>
      <c r="AD74" s="277"/>
      <c r="AE74" s="277"/>
      <c r="AF74" s="277"/>
      <c r="AG74" s="277"/>
      <c r="AH74" s="277"/>
      <c r="AI74" s="277"/>
      <c r="AJ74" s="277"/>
      <c r="AK74" s="277"/>
      <c r="AL74" s="277"/>
      <c r="AM74" s="277"/>
      <c r="AN74" s="277"/>
      <c r="AO74" s="277"/>
      <c r="AP74" s="277"/>
      <c r="AQ74" s="277"/>
      <c r="AR74" s="277"/>
      <c r="AS74" s="277"/>
      <c r="AT74" s="313"/>
      <c r="AU74" s="276"/>
      <c r="AV74" s="277"/>
      <c r="AW74" s="277"/>
      <c r="AX74" s="277"/>
      <c r="AY74" s="277"/>
      <c r="AZ74" s="277"/>
      <c r="BA74" s="277"/>
      <c r="BB74" s="278"/>
      <c r="BC74" s="494">
        <v>6</v>
      </c>
      <c r="BD74" s="274"/>
      <c r="BE74" s="300"/>
      <c r="BI74" s="413" t="s">
        <v>128</v>
      </c>
      <c r="BJ74" s="413"/>
      <c r="BK74" s="413"/>
      <c r="BL74" s="413"/>
      <c r="BM74" s="413"/>
      <c r="BN74" s="413"/>
      <c r="BO74" s="413"/>
      <c r="BP74" s="413"/>
      <c r="BQ74" s="413"/>
      <c r="BR74" s="413"/>
      <c r="BS74" s="413"/>
      <c r="BT74" s="413"/>
      <c r="BU74" s="413"/>
      <c r="BV74" s="413"/>
      <c r="BW74" s="413"/>
      <c r="BX74" s="413"/>
      <c r="BY74" s="413"/>
      <c r="BZ74" s="413"/>
    </row>
    <row r="75" spans="1:78" s="7" customFormat="1" ht="15" customHeight="1" x14ac:dyDescent="0.2">
      <c r="A75" s="38"/>
      <c r="B75" s="274"/>
      <c r="C75" s="274"/>
      <c r="D75" s="274"/>
      <c r="E75" s="274"/>
      <c r="F75" s="274"/>
      <c r="G75" s="274"/>
      <c r="H75" s="274"/>
      <c r="I75" s="274"/>
      <c r="J75" s="274"/>
      <c r="K75" s="274"/>
      <c r="L75" s="274"/>
      <c r="M75" s="274"/>
      <c r="N75" s="274"/>
      <c r="O75" s="274"/>
      <c r="P75" s="274"/>
      <c r="Q75" s="274"/>
      <c r="R75" s="274"/>
      <c r="S75" s="274"/>
      <c r="T75" s="274">
        <f>Z75+AR75</f>
        <v>0</v>
      </c>
      <c r="U75" s="274"/>
      <c r="V75" s="274"/>
      <c r="W75" s="381">
        <f>SUM(W68:W74)</f>
        <v>0</v>
      </c>
      <c r="X75" s="381"/>
      <c r="Y75" s="381"/>
      <c r="Z75" s="274">
        <f>SUM(Z68:Z74)</f>
        <v>0</v>
      </c>
      <c r="AA75" s="274"/>
      <c r="AB75" s="274"/>
      <c r="AC75" s="274">
        <f t="shared" ref="AC75" si="11">SUM(AC68:AC74)</f>
        <v>0</v>
      </c>
      <c r="AD75" s="274"/>
      <c r="AE75" s="274"/>
      <c r="AF75" s="274">
        <f t="shared" ref="AF75" si="12">SUM(AF68:AF74)</f>
        <v>0</v>
      </c>
      <c r="AG75" s="274"/>
      <c r="AH75" s="274"/>
      <c r="AI75" s="274">
        <f t="shared" ref="AI75" si="13">SUM(AI68:AI74)</f>
        <v>0</v>
      </c>
      <c r="AJ75" s="274"/>
      <c r="AK75" s="274"/>
      <c r="AL75" s="274">
        <f t="shared" ref="AL75" si="14">SUM(AL68:AL74)</f>
        <v>0</v>
      </c>
      <c r="AM75" s="274"/>
      <c r="AN75" s="274"/>
      <c r="AO75" s="274">
        <f t="shared" ref="AO75" si="15">SUM(AO68:AO74)</f>
        <v>0</v>
      </c>
      <c r="AP75" s="274"/>
      <c r="AQ75" s="274"/>
      <c r="AR75" s="274">
        <f>SUM(AR68:AR74)</f>
        <v>0</v>
      </c>
      <c r="AS75" s="274"/>
      <c r="AT75" s="300"/>
      <c r="AU75" s="354">
        <f>SUM(AU68:AX74)</f>
        <v>0</v>
      </c>
      <c r="AV75" s="314"/>
      <c r="AW75" s="314"/>
      <c r="AX75" s="315"/>
      <c r="AY75" s="313">
        <f>SUM(AY68:BB74)</f>
        <v>0</v>
      </c>
      <c r="AZ75" s="314"/>
      <c r="BA75" s="314"/>
      <c r="BB75" s="355"/>
      <c r="BC75" s="494">
        <f>SUM(BC68:BE74)</f>
        <v>55</v>
      </c>
      <c r="BD75" s="274"/>
      <c r="BE75" s="300"/>
    </row>
    <row r="76" spans="1:78" s="7" customFormat="1" ht="15" customHeight="1" x14ac:dyDescent="0.2">
      <c r="A76" s="72"/>
      <c r="B76" s="607"/>
      <c r="C76" s="607"/>
      <c r="D76" s="607"/>
      <c r="E76" s="607"/>
      <c r="F76" s="607"/>
      <c r="G76" s="607"/>
      <c r="H76" s="607"/>
      <c r="I76" s="607"/>
      <c r="J76" s="607"/>
      <c r="K76" s="607"/>
      <c r="L76" s="607"/>
      <c r="M76" s="607"/>
      <c r="N76" s="607"/>
      <c r="O76" s="607"/>
      <c r="P76" s="607"/>
      <c r="Q76" s="607"/>
      <c r="R76" s="607"/>
      <c r="S76" s="607"/>
      <c r="T76" s="72"/>
      <c r="U76" s="72"/>
      <c r="V76" s="72"/>
      <c r="W76" s="76"/>
      <c r="X76" s="76"/>
      <c r="Y76" s="76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1"/>
      <c r="AV76" s="71"/>
      <c r="AW76" s="71"/>
      <c r="AX76" s="71"/>
      <c r="AY76" s="71"/>
      <c r="AZ76" s="71"/>
      <c r="BA76" s="71"/>
      <c r="BB76" s="71"/>
      <c r="BC76" s="80"/>
      <c r="BD76" s="80"/>
      <c r="BE76" s="80"/>
    </row>
    <row r="77" spans="1:78" s="7" customFormat="1" ht="15" customHeight="1" x14ac:dyDescent="0.2">
      <c r="A77" s="40"/>
      <c r="B77" s="609" t="s">
        <v>98</v>
      </c>
      <c r="C77" s="609"/>
      <c r="D77" s="609"/>
      <c r="E77" s="609"/>
      <c r="F77" s="609"/>
      <c r="G77" s="609"/>
      <c r="H77" s="609"/>
      <c r="I77" s="609"/>
      <c r="J77" s="609"/>
      <c r="K77" s="609"/>
      <c r="L77" s="609"/>
      <c r="M77" s="609"/>
      <c r="N77" s="609"/>
      <c r="O77" s="609"/>
      <c r="P77" s="609"/>
      <c r="Q77" s="609"/>
      <c r="R77" s="609"/>
      <c r="S77" s="609"/>
      <c r="T77" s="441"/>
      <c r="U77" s="441"/>
      <c r="V77" s="441"/>
      <c r="W77" s="608"/>
      <c r="X77" s="608"/>
      <c r="Y77" s="608"/>
      <c r="Z77" s="441"/>
      <c r="AA77" s="441"/>
      <c r="AB77" s="441"/>
      <c r="AC77" s="441"/>
      <c r="AD77" s="441"/>
      <c r="AE77" s="441"/>
      <c r="AF77" s="441"/>
      <c r="AG77" s="441"/>
      <c r="AH77" s="441"/>
      <c r="AI77" s="441"/>
      <c r="AJ77" s="441"/>
      <c r="AK77" s="441"/>
      <c r="AL77" s="441"/>
      <c r="AM77" s="441"/>
      <c r="AN77" s="441"/>
      <c r="AO77" s="441"/>
      <c r="AP77" s="441"/>
      <c r="AQ77" s="441"/>
      <c r="AR77" s="441"/>
      <c r="AS77" s="441"/>
      <c r="AT77" s="298"/>
      <c r="AU77" s="276"/>
      <c r="AV77" s="277"/>
      <c r="AW77" s="277"/>
      <c r="AX77" s="277"/>
      <c r="AY77" s="277"/>
      <c r="AZ77" s="277"/>
      <c r="BA77" s="277"/>
      <c r="BB77" s="278"/>
      <c r="BC77" s="550"/>
      <c r="BD77" s="274"/>
      <c r="BE77" s="300"/>
      <c r="BI77" s="609" t="s">
        <v>129</v>
      </c>
      <c r="BJ77" s="609"/>
      <c r="BK77" s="609"/>
      <c r="BL77" s="609"/>
      <c r="BM77" s="609"/>
      <c r="BN77" s="609"/>
      <c r="BO77" s="609"/>
      <c r="BP77" s="609"/>
      <c r="BQ77" s="609"/>
      <c r="BR77" s="609"/>
      <c r="BS77" s="609"/>
      <c r="BT77" s="609"/>
      <c r="BU77" s="609"/>
      <c r="BV77" s="609"/>
      <c r="BW77" s="609"/>
      <c r="BX77" s="609"/>
      <c r="BY77" s="609"/>
      <c r="BZ77" s="609"/>
    </row>
    <row r="78" spans="1:78" s="7" customFormat="1" ht="15" customHeight="1" x14ac:dyDescent="0.2">
      <c r="A78" s="38"/>
      <c r="B78" s="344" t="s">
        <v>99</v>
      </c>
      <c r="C78" s="345"/>
      <c r="D78" s="345"/>
      <c r="E78" s="345"/>
      <c r="F78" s="345"/>
      <c r="G78" s="345"/>
      <c r="H78" s="345"/>
      <c r="I78" s="345"/>
      <c r="J78" s="345"/>
      <c r="K78" s="345"/>
      <c r="L78" s="345"/>
      <c r="M78" s="345"/>
      <c r="N78" s="345"/>
      <c r="O78" s="345"/>
      <c r="P78" s="345"/>
      <c r="Q78" s="345"/>
      <c r="R78" s="345"/>
      <c r="S78" s="346"/>
      <c r="T78" s="277"/>
      <c r="U78" s="277"/>
      <c r="V78" s="277"/>
      <c r="W78" s="367"/>
      <c r="X78" s="367"/>
      <c r="Y78" s="367"/>
      <c r="Z78" s="277"/>
      <c r="AA78" s="277"/>
      <c r="AB78" s="277"/>
      <c r="AC78" s="277"/>
      <c r="AD78" s="277"/>
      <c r="AE78" s="277"/>
      <c r="AF78" s="277"/>
      <c r="AG78" s="277"/>
      <c r="AH78" s="277"/>
      <c r="AI78" s="277"/>
      <c r="AJ78" s="277"/>
      <c r="AK78" s="277"/>
      <c r="AL78" s="277"/>
      <c r="AM78" s="277"/>
      <c r="AN78" s="277"/>
      <c r="AO78" s="277"/>
      <c r="AP78" s="277"/>
      <c r="AQ78" s="277"/>
      <c r="AR78" s="277"/>
      <c r="AS78" s="277"/>
      <c r="AT78" s="313"/>
      <c r="AU78" s="276"/>
      <c r="AV78" s="277"/>
      <c r="AW78" s="277"/>
      <c r="AX78" s="277"/>
      <c r="AY78" s="277"/>
      <c r="AZ78" s="277"/>
      <c r="BA78" s="277"/>
      <c r="BB78" s="278"/>
      <c r="BC78" s="550"/>
      <c r="BD78" s="274"/>
      <c r="BE78" s="300"/>
      <c r="BI78" s="344" t="s">
        <v>11</v>
      </c>
      <c r="BJ78" s="345"/>
      <c r="BK78" s="345"/>
      <c r="BL78" s="345"/>
      <c r="BM78" s="345"/>
      <c r="BN78" s="345"/>
      <c r="BO78" s="345"/>
      <c r="BP78" s="345"/>
      <c r="BQ78" s="345"/>
      <c r="BR78" s="345"/>
      <c r="BS78" s="345"/>
      <c r="BT78" s="345"/>
      <c r="BU78" s="345"/>
      <c r="BV78" s="345"/>
      <c r="BW78" s="345"/>
      <c r="BX78" s="345"/>
      <c r="BY78" s="345"/>
      <c r="BZ78" s="346"/>
    </row>
    <row r="79" spans="1:78" s="89" customFormat="1" ht="15" customHeight="1" x14ac:dyDescent="0.2">
      <c r="A79" s="90"/>
      <c r="B79" s="344" t="s">
        <v>141</v>
      </c>
      <c r="C79" s="345"/>
      <c r="D79" s="345"/>
      <c r="E79" s="345"/>
      <c r="F79" s="345"/>
      <c r="G79" s="345"/>
      <c r="H79" s="345"/>
      <c r="I79" s="345"/>
      <c r="J79" s="345"/>
      <c r="K79" s="345"/>
      <c r="L79" s="345"/>
      <c r="M79" s="345"/>
      <c r="N79" s="345"/>
      <c r="O79" s="345"/>
      <c r="P79" s="345"/>
      <c r="Q79" s="345"/>
      <c r="R79" s="345"/>
      <c r="S79" s="346"/>
      <c r="T79" s="277"/>
      <c r="U79" s="277"/>
      <c r="V79" s="277"/>
      <c r="W79" s="367"/>
      <c r="X79" s="367"/>
      <c r="Y79" s="367"/>
      <c r="Z79" s="277"/>
      <c r="AA79" s="277"/>
      <c r="AB79" s="277"/>
      <c r="AC79" s="277"/>
      <c r="AD79" s="277"/>
      <c r="AE79" s="277"/>
      <c r="AF79" s="277"/>
      <c r="AG79" s="277"/>
      <c r="AH79" s="277"/>
      <c r="AI79" s="277"/>
      <c r="AJ79" s="277"/>
      <c r="AK79" s="277"/>
      <c r="AL79" s="277"/>
      <c r="AM79" s="277"/>
      <c r="AN79" s="277"/>
      <c r="AO79" s="277"/>
      <c r="AP79" s="277"/>
      <c r="AQ79" s="277"/>
      <c r="AR79" s="277"/>
      <c r="AS79" s="277"/>
      <c r="AT79" s="313"/>
      <c r="AU79" s="276"/>
      <c r="AV79" s="277"/>
      <c r="AW79" s="277"/>
      <c r="AX79" s="277"/>
      <c r="AY79" s="277"/>
      <c r="AZ79" s="277"/>
      <c r="BA79" s="277"/>
      <c r="BB79" s="278"/>
      <c r="BC79" s="550"/>
      <c r="BD79" s="274"/>
      <c r="BE79" s="300"/>
      <c r="BI79" s="344" t="s">
        <v>11</v>
      </c>
      <c r="BJ79" s="345"/>
      <c r="BK79" s="345"/>
      <c r="BL79" s="345"/>
      <c r="BM79" s="345"/>
      <c r="BN79" s="345"/>
      <c r="BO79" s="345"/>
      <c r="BP79" s="345"/>
      <c r="BQ79" s="345"/>
      <c r="BR79" s="345"/>
      <c r="BS79" s="345"/>
      <c r="BT79" s="345"/>
      <c r="BU79" s="345"/>
      <c r="BV79" s="345"/>
      <c r="BW79" s="345"/>
      <c r="BX79" s="345"/>
      <c r="BY79" s="345"/>
      <c r="BZ79" s="346"/>
    </row>
    <row r="80" spans="1:78" s="7" customFormat="1" ht="15" customHeight="1" x14ac:dyDescent="0.2">
      <c r="A80" s="61"/>
      <c r="B80" s="413" t="s">
        <v>142</v>
      </c>
      <c r="C80" s="413"/>
      <c r="D80" s="413"/>
      <c r="E80" s="413"/>
      <c r="F80" s="413"/>
      <c r="G80" s="413"/>
      <c r="H80" s="413"/>
      <c r="I80" s="413"/>
      <c r="J80" s="413"/>
      <c r="K80" s="413"/>
      <c r="L80" s="413"/>
      <c r="M80" s="413"/>
      <c r="N80" s="413"/>
      <c r="O80" s="413"/>
      <c r="P80" s="413"/>
      <c r="Q80" s="413"/>
      <c r="R80" s="413"/>
      <c r="S80" s="413"/>
      <c r="T80" s="277"/>
      <c r="U80" s="277"/>
      <c r="V80" s="277"/>
      <c r="W80" s="367"/>
      <c r="X80" s="367"/>
      <c r="Y80" s="367"/>
      <c r="Z80" s="277"/>
      <c r="AA80" s="277"/>
      <c r="AB80" s="277"/>
      <c r="AC80" s="277"/>
      <c r="AD80" s="277"/>
      <c r="AE80" s="277"/>
      <c r="AF80" s="277"/>
      <c r="AG80" s="277"/>
      <c r="AH80" s="277"/>
      <c r="AI80" s="277"/>
      <c r="AJ80" s="277"/>
      <c r="AK80" s="277"/>
      <c r="AL80" s="277"/>
      <c r="AM80" s="277"/>
      <c r="AN80" s="277"/>
      <c r="AO80" s="277"/>
      <c r="AP80" s="277"/>
      <c r="AQ80" s="277"/>
      <c r="AR80" s="277"/>
      <c r="AS80" s="277"/>
      <c r="AT80" s="278"/>
      <c r="AU80" s="276"/>
      <c r="AV80" s="277"/>
      <c r="AW80" s="277"/>
      <c r="AX80" s="277"/>
      <c r="AY80" s="277"/>
      <c r="AZ80" s="277"/>
      <c r="BA80" s="277"/>
      <c r="BB80" s="278"/>
      <c r="BC80" s="550"/>
      <c r="BD80" s="274"/>
      <c r="BE80" s="300"/>
      <c r="BI80" s="661" t="s">
        <v>130</v>
      </c>
      <c r="BJ80" s="661"/>
      <c r="BK80" s="661"/>
      <c r="BL80" s="661"/>
      <c r="BM80" s="661"/>
      <c r="BN80" s="661"/>
      <c r="BO80" s="661"/>
      <c r="BP80" s="661"/>
      <c r="BQ80" s="661"/>
      <c r="BR80" s="661"/>
      <c r="BS80" s="661"/>
      <c r="BT80" s="661"/>
      <c r="BU80" s="661"/>
      <c r="BV80" s="661"/>
      <c r="BW80" s="661"/>
      <c r="BX80" s="661"/>
      <c r="BY80" s="661"/>
      <c r="BZ80" s="661"/>
    </row>
    <row r="81" spans="1:78" s="7" customFormat="1" ht="15" customHeight="1" thickBot="1" x14ac:dyDescent="0.3">
      <c r="A81" s="37"/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8"/>
      <c r="R81" s="248"/>
      <c r="S81" s="248"/>
      <c r="T81" s="248">
        <f>Z81+AR81</f>
        <v>0</v>
      </c>
      <c r="U81" s="248"/>
      <c r="V81" s="248"/>
      <c r="W81" s="522">
        <f>SUM(W77:W80)</f>
        <v>0</v>
      </c>
      <c r="X81" s="522"/>
      <c r="Y81" s="522"/>
      <c r="Z81" s="382">
        <f>SUM(Z77:Z80)</f>
        <v>0</v>
      </c>
      <c r="AA81" s="383"/>
      <c r="AB81" s="384"/>
      <c r="AC81" s="382">
        <f>SUM(AC77:AC80)</f>
        <v>0</v>
      </c>
      <c r="AD81" s="383"/>
      <c r="AE81" s="384"/>
      <c r="AF81" s="382">
        <f>SUM(AF77:AF80)</f>
        <v>0</v>
      </c>
      <c r="AG81" s="383"/>
      <c r="AH81" s="384"/>
      <c r="AI81" s="382">
        <f>SUM(AI77:AI80)</f>
        <v>0</v>
      </c>
      <c r="AJ81" s="383"/>
      <c r="AK81" s="384"/>
      <c r="AL81" s="382">
        <f>SUM(AL77:AL80)</f>
        <v>0</v>
      </c>
      <c r="AM81" s="383"/>
      <c r="AN81" s="384"/>
      <c r="AO81" s="382">
        <f>SUM(AO77:AO80)</f>
        <v>0</v>
      </c>
      <c r="AP81" s="383"/>
      <c r="AQ81" s="384"/>
      <c r="AR81" s="382"/>
      <c r="AS81" s="383"/>
      <c r="AT81" s="383"/>
      <c r="AU81" s="444"/>
      <c r="AV81" s="353"/>
      <c r="AW81" s="353"/>
      <c r="AX81" s="353"/>
      <c r="AY81" s="353"/>
      <c r="AZ81" s="353"/>
      <c r="BA81" s="353"/>
      <c r="BB81" s="417"/>
      <c r="BC81" s="334"/>
      <c r="BD81" s="353"/>
      <c r="BE81" s="417"/>
      <c r="BI81" s="413" t="s">
        <v>131</v>
      </c>
      <c r="BJ81" s="413"/>
      <c r="BK81" s="413"/>
      <c r="BL81" s="413"/>
      <c r="BM81" s="413"/>
      <c r="BN81" s="413"/>
      <c r="BO81" s="413"/>
      <c r="BP81" s="413"/>
      <c r="BQ81" s="413"/>
      <c r="BR81" s="413"/>
      <c r="BS81" s="413"/>
      <c r="BT81" s="413"/>
      <c r="BU81" s="413"/>
      <c r="BV81" s="413"/>
      <c r="BW81" s="413"/>
      <c r="BX81" s="413"/>
      <c r="BY81" s="413"/>
      <c r="BZ81" s="413"/>
    </row>
    <row r="82" spans="1:78" s="19" customFormat="1" ht="15" customHeight="1" thickBot="1" x14ac:dyDescent="0.3">
      <c r="A82" s="51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25"/>
      <c r="X82" s="25"/>
      <c r="Y82" s="25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</row>
    <row r="83" spans="1:78" s="11" customFormat="1" ht="15" customHeight="1" thickBot="1" x14ac:dyDescent="0.3">
      <c r="A83" s="59"/>
      <c r="B83" s="353" t="s">
        <v>46</v>
      </c>
      <c r="C83" s="353"/>
      <c r="D83" s="353"/>
      <c r="E83" s="353"/>
      <c r="F83" s="353"/>
      <c r="G83" s="353"/>
      <c r="H83" s="353"/>
      <c r="I83" s="353"/>
      <c r="J83" s="353"/>
      <c r="K83" s="353"/>
      <c r="L83" s="353"/>
      <c r="M83" s="353"/>
      <c r="N83" s="353"/>
      <c r="O83" s="353"/>
      <c r="P83" s="353"/>
      <c r="Q83" s="353"/>
      <c r="R83" s="353"/>
      <c r="S83" s="353"/>
      <c r="T83" s="301">
        <f>Z83+AR83</f>
        <v>0</v>
      </c>
      <c r="U83" s="301"/>
      <c r="V83" s="301"/>
      <c r="W83" s="401">
        <f>W75+W81</f>
        <v>0</v>
      </c>
      <c r="X83" s="401"/>
      <c r="Y83" s="401"/>
      <c r="Z83" s="301">
        <f>Z75+Z81</f>
        <v>0</v>
      </c>
      <c r="AA83" s="301"/>
      <c r="AB83" s="301"/>
      <c r="AC83" s="301">
        <f>AC75+AC81</f>
        <v>0</v>
      </c>
      <c r="AD83" s="301"/>
      <c r="AE83" s="301"/>
      <c r="AF83" s="301">
        <f>AF75+AF81</f>
        <v>0</v>
      </c>
      <c r="AG83" s="301"/>
      <c r="AH83" s="301"/>
      <c r="AI83" s="301">
        <f>AI75+AI81</f>
        <v>0</v>
      </c>
      <c r="AJ83" s="301"/>
      <c r="AK83" s="301"/>
      <c r="AL83" s="301">
        <f>AL75+AL81</f>
        <v>0</v>
      </c>
      <c r="AM83" s="301"/>
      <c r="AN83" s="301"/>
      <c r="AO83" s="301">
        <f>AO75+AO81</f>
        <v>0</v>
      </c>
      <c r="AP83" s="301"/>
      <c r="AQ83" s="301"/>
      <c r="AR83" s="301">
        <f>AR75+AR81</f>
        <v>0</v>
      </c>
      <c r="AS83" s="301"/>
      <c r="AT83" s="301"/>
      <c r="AU83" s="610">
        <f>AU75+AU81</f>
        <v>0</v>
      </c>
      <c r="AV83" s="611"/>
      <c r="AW83" s="611"/>
      <c r="AX83" s="612"/>
      <c r="AY83" s="613">
        <f>AY75+AY81</f>
        <v>0</v>
      </c>
      <c r="AZ83" s="611"/>
      <c r="BA83" s="611"/>
      <c r="BB83" s="614"/>
      <c r="BC83" s="331">
        <f>BC75+BC81</f>
        <v>55</v>
      </c>
      <c r="BD83" s="301"/>
      <c r="BE83" s="312"/>
    </row>
    <row r="84" spans="1:78" s="19" customFormat="1" ht="15" customHeight="1" x14ac:dyDescent="0.2">
      <c r="A84" s="5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4"/>
      <c r="U84" s="84"/>
      <c r="V84" s="84"/>
      <c r="W84" s="43"/>
      <c r="X84" s="43"/>
      <c r="Y84" s="43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71"/>
      <c r="AV84" s="71"/>
      <c r="AW84" s="71"/>
      <c r="AX84" s="71"/>
      <c r="AY84" s="71"/>
      <c r="AZ84" s="71"/>
      <c r="BA84" s="71"/>
      <c r="BB84" s="71"/>
      <c r="BC84" s="80"/>
      <c r="BD84" s="80"/>
      <c r="BE84" s="80"/>
    </row>
    <row r="85" spans="1:78" s="19" customFormat="1" ht="15" customHeight="1" x14ac:dyDescent="0.2">
      <c r="A85" s="10"/>
      <c r="B85" s="7"/>
      <c r="C85" s="6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289"/>
      <c r="U85" s="289"/>
      <c r="V85" s="289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</row>
    <row r="86" spans="1:78" s="7" customFormat="1" ht="15" customHeight="1" thickBot="1" x14ac:dyDescent="0.3">
      <c r="A86" s="8"/>
      <c r="B86" s="509" t="s">
        <v>104</v>
      </c>
      <c r="C86" s="509"/>
      <c r="D86" s="509"/>
      <c r="E86" s="509"/>
      <c r="F86" s="509"/>
      <c r="G86" s="509"/>
      <c r="H86" s="509"/>
      <c r="I86" s="509"/>
      <c r="J86" s="509"/>
      <c r="K86" s="509"/>
      <c r="L86" s="509"/>
      <c r="M86" s="509"/>
      <c r="N86" s="509"/>
      <c r="O86" s="509"/>
      <c r="P86" s="509"/>
      <c r="Q86" s="509"/>
      <c r="R86" s="509"/>
      <c r="S86" s="509"/>
      <c r="T86" s="509"/>
      <c r="U86" s="509"/>
      <c r="V86" s="509"/>
      <c r="W86" s="509"/>
      <c r="X86" s="509"/>
      <c r="Y86" s="509"/>
      <c r="Z86" s="509"/>
      <c r="AA86" s="509"/>
      <c r="AB86" s="509"/>
      <c r="AC86" s="509"/>
      <c r="AD86" s="509"/>
      <c r="AE86" s="509"/>
      <c r="AF86" s="509"/>
      <c r="AG86" s="509"/>
      <c r="AH86" s="509"/>
      <c r="AI86" s="509"/>
      <c r="AJ86" s="509"/>
      <c r="AK86" s="509"/>
      <c r="AL86" s="509"/>
      <c r="AM86" s="509"/>
      <c r="AN86" s="509"/>
      <c r="AO86" s="509"/>
      <c r="AP86" s="509"/>
      <c r="AQ86" s="509"/>
      <c r="AR86" s="509"/>
      <c r="AS86" s="509"/>
      <c r="AT86" s="509"/>
      <c r="AU86" s="509"/>
      <c r="AV86" s="509"/>
      <c r="AW86" s="509"/>
      <c r="AX86" s="509"/>
      <c r="AY86" s="509"/>
      <c r="AZ86" s="509"/>
      <c r="BA86" s="509"/>
      <c r="BB86" s="509"/>
      <c r="BC86" s="509"/>
      <c r="BD86" s="509"/>
      <c r="BE86" s="509"/>
    </row>
    <row r="87" spans="1:78" s="7" customFormat="1" ht="15" customHeight="1" x14ac:dyDescent="0.2">
      <c r="A87" s="254" t="s">
        <v>1</v>
      </c>
      <c r="B87" s="249" t="s">
        <v>72</v>
      </c>
      <c r="C87" s="249"/>
      <c r="D87" s="249"/>
      <c r="E87" s="249"/>
      <c r="F87" s="249"/>
      <c r="G87" s="249"/>
      <c r="H87" s="249"/>
      <c r="I87" s="249"/>
      <c r="J87" s="249"/>
      <c r="K87" s="249"/>
      <c r="L87" s="249"/>
      <c r="M87" s="249"/>
      <c r="N87" s="249"/>
      <c r="O87" s="249"/>
      <c r="P87" s="249"/>
      <c r="Q87" s="249"/>
      <c r="R87" s="249"/>
      <c r="S87" s="249"/>
      <c r="T87" s="252" t="s">
        <v>22</v>
      </c>
      <c r="U87" s="252"/>
      <c r="V87" s="252"/>
      <c r="W87" s="252"/>
      <c r="X87" s="252"/>
      <c r="Y87" s="252"/>
      <c r="Z87" s="252"/>
      <c r="AA87" s="252"/>
      <c r="AB87" s="252"/>
      <c r="AC87" s="252"/>
      <c r="AD87" s="252"/>
      <c r="AE87" s="252"/>
      <c r="AF87" s="252"/>
      <c r="AG87" s="252"/>
      <c r="AH87" s="252"/>
      <c r="AI87" s="252"/>
      <c r="AJ87" s="252"/>
      <c r="AK87" s="252"/>
      <c r="AL87" s="252"/>
      <c r="AM87" s="252"/>
      <c r="AN87" s="252"/>
      <c r="AO87" s="252"/>
      <c r="AP87" s="252"/>
      <c r="AQ87" s="252"/>
      <c r="AR87" s="252"/>
      <c r="AS87" s="252"/>
      <c r="AT87" s="253"/>
      <c r="AU87" s="254" t="s">
        <v>24</v>
      </c>
      <c r="AV87" s="252"/>
      <c r="AW87" s="252"/>
      <c r="AX87" s="252"/>
      <c r="AY87" s="252"/>
      <c r="AZ87" s="252"/>
      <c r="BA87" s="252"/>
      <c r="BB87" s="255"/>
      <c r="BC87" s="256" t="s">
        <v>29</v>
      </c>
      <c r="BD87" s="257"/>
      <c r="BE87" s="258"/>
    </row>
    <row r="88" spans="1:78" s="7" customFormat="1" ht="15" customHeight="1" x14ac:dyDescent="0.2">
      <c r="A88" s="494"/>
      <c r="B88" s="250"/>
      <c r="C88" s="250"/>
      <c r="D88" s="250"/>
      <c r="E88" s="250"/>
      <c r="F88" s="250"/>
      <c r="G88" s="250"/>
      <c r="H88" s="250"/>
      <c r="I88" s="250"/>
      <c r="J88" s="250"/>
      <c r="K88" s="250"/>
      <c r="L88" s="250"/>
      <c r="M88" s="250"/>
      <c r="N88" s="250"/>
      <c r="O88" s="250"/>
      <c r="P88" s="250"/>
      <c r="Q88" s="250"/>
      <c r="R88" s="250"/>
      <c r="S88" s="250"/>
      <c r="T88" s="265" t="s">
        <v>19</v>
      </c>
      <c r="U88" s="266"/>
      <c r="V88" s="266"/>
      <c r="W88" s="266"/>
      <c r="X88" s="266"/>
      <c r="Y88" s="267"/>
      <c r="Z88" s="274" t="s">
        <v>13</v>
      </c>
      <c r="AA88" s="274"/>
      <c r="AB88" s="274"/>
      <c r="AC88" s="274"/>
      <c r="AD88" s="274"/>
      <c r="AE88" s="274"/>
      <c r="AF88" s="274"/>
      <c r="AG88" s="274"/>
      <c r="AH88" s="274"/>
      <c r="AI88" s="274"/>
      <c r="AJ88" s="274"/>
      <c r="AK88" s="274"/>
      <c r="AL88" s="274"/>
      <c r="AM88" s="274"/>
      <c r="AN88" s="274"/>
      <c r="AO88" s="274"/>
      <c r="AP88" s="274"/>
      <c r="AQ88" s="274"/>
      <c r="AR88" s="274"/>
      <c r="AS88" s="274"/>
      <c r="AT88" s="275"/>
      <c r="AU88" s="276">
        <v>1</v>
      </c>
      <c r="AV88" s="277"/>
      <c r="AW88" s="277"/>
      <c r="AX88" s="277"/>
      <c r="AY88" s="277">
        <v>2</v>
      </c>
      <c r="AZ88" s="277"/>
      <c r="BA88" s="277"/>
      <c r="BB88" s="278"/>
      <c r="BC88" s="259"/>
      <c r="BD88" s="260"/>
      <c r="BE88" s="261"/>
    </row>
    <row r="89" spans="1:78" s="7" customFormat="1" ht="15" customHeight="1" x14ac:dyDescent="0.2">
      <c r="A89" s="494"/>
      <c r="B89" s="250"/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  <c r="R89" s="250"/>
      <c r="S89" s="250"/>
      <c r="T89" s="268"/>
      <c r="U89" s="269"/>
      <c r="V89" s="269"/>
      <c r="W89" s="269"/>
      <c r="X89" s="269"/>
      <c r="Y89" s="270"/>
      <c r="Z89" s="279" t="s">
        <v>3</v>
      </c>
      <c r="AA89" s="279"/>
      <c r="AB89" s="279"/>
      <c r="AC89" s="279" t="s">
        <v>5</v>
      </c>
      <c r="AD89" s="279"/>
      <c r="AE89" s="279"/>
      <c r="AF89" s="279" t="s">
        <v>4</v>
      </c>
      <c r="AG89" s="279"/>
      <c r="AH89" s="279"/>
      <c r="AI89" s="281" t="s">
        <v>6</v>
      </c>
      <c r="AJ89" s="281"/>
      <c r="AK89" s="281"/>
      <c r="AL89" s="279" t="s">
        <v>7</v>
      </c>
      <c r="AM89" s="279"/>
      <c r="AN89" s="279"/>
      <c r="AO89" s="279" t="s">
        <v>14</v>
      </c>
      <c r="AP89" s="279"/>
      <c r="AQ89" s="279"/>
      <c r="AR89" s="281" t="s">
        <v>23</v>
      </c>
      <c r="AS89" s="281"/>
      <c r="AT89" s="283"/>
      <c r="AU89" s="285" t="s">
        <v>27</v>
      </c>
      <c r="AV89" s="286"/>
      <c r="AW89" s="286"/>
      <c r="AX89" s="287"/>
      <c r="AY89" s="294" t="s">
        <v>26</v>
      </c>
      <c r="AZ89" s="286"/>
      <c r="BA89" s="286"/>
      <c r="BB89" s="295"/>
      <c r="BC89" s="259"/>
      <c r="BD89" s="260"/>
      <c r="BE89" s="261"/>
    </row>
    <row r="90" spans="1:78" s="7" customFormat="1" ht="33.75" customHeight="1" x14ac:dyDescent="0.2">
      <c r="A90" s="495"/>
      <c r="B90" s="251"/>
      <c r="C90" s="251"/>
      <c r="D90" s="251"/>
      <c r="E90" s="251"/>
      <c r="F90" s="251"/>
      <c r="G90" s="251"/>
      <c r="H90" s="251"/>
      <c r="I90" s="251"/>
      <c r="J90" s="251"/>
      <c r="K90" s="251"/>
      <c r="L90" s="251"/>
      <c r="M90" s="251"/>
      <c r="N90" s="251"/>
      <c r="O90" s="251"/>
      <c r="P90" s="251"/>
      <c r="Q90" s="251"/>
      <c r="R90" s="251"/>
      <c r="S90" s="251"/>
      <c r="T90" s="268"/>
      <c r="U90" s="269"/>
      <c r="V90" s="269"/>
      <c r="W90" s="269"/>
      <c r="X90" s="269"/>
      <c r="Y90" s="270"/>
      <c r="Z90" s="280"/>
      <c r="AA90" s="280"/>
      <c r="AB90" s="280"/>
      <c r="AC90" s="280"/>
      <c r="AD90" s="280"/>
      <c r="AE90" s="280"/>
      <c r="AF90" s="280"/>
      <c r="AG90" s="280"/>
      <c r="AH90" s="280"/>
      <c r="AI90" s="282"/>
      <c r="AJ90" s="282"/>
      <c r="AK90" s="282"/>
      <c r="AL90" s="280"/>
      <c r="AM90" s="280"/>
      <c r="AN90" s="280"/>
      <c r="AO90" s="280"/>
      <c r="AP90" s="280"/>
      <c r="AQ90" s="280"/>
      <c r="AR90" s="282"/>
      <c r="AS90" s="282"/>
      <c r="AT90" s="284"/>
      <c r="AU90" s="288"/>
      <c r="AV90" s="289"/>
      <c r="AW90" s="289"/>
      <c r="AX90" s="290"/>
      <c r="AY90" s="296"/>
      <c r="AZ90" s="289"/>
      <c r="BA90" s="289"/>
      <c r="BB90" s="297"/>
      <c r="BC90" s="262"/>
      <c r="BD90" s="263"/>
      <c r="BE90" s="264"/>
    </row>
    <row r="91" spans="1:78" s="7" customFormat="1" ht="15" customHeight="1" x14ac:dyDescent="0.2">
      <c r="A91" s="495"/>
      <c r="B91" s="251"/>
      <c r="C91" s="251"/>
      <c r="D91" s="251"/>
      <c r="E91" s="251"/>
      <c r="F91" s="251"/>
      <c r="G91" s="251"/>
      <c r="H91" s="251"/>
      <c r="I91" s="251"/>
      <c r="J91" s="251"/>
      <c r="K91" s="251"/>
      <c r="L91" s="251"/>
      <c r="M91" s="251"/>
      <c r="N91" s="251"/>
      <c r="O91" s="251"/>
      <c r="P91" s="251"/>
      <c r="Q91" s="251"/>
      <c r="R91" s="251"/>
      <c r="S91" s="251"/>
      <c r="T91" s="268"/>
      <c r="U91" s="269"/>
      <c r="V91" s="269"/>
      <c r="W91" s="269"/>
      <c r="X91" s="269"/>
      <c r="Y91" s="270"/>
      <c r="Z91" s="280"/>
      <c r="AA91" s="280"/>
      <c r="AB91" s="280"/>
      <c r="AC91" s="280"/>
      <c r="AD91" s="280"/>
      <c r="AE91" s="280"/>
      <c r="AF91" s="280"/>
      <c r="AG91" s="280"/>
      <c r="AH91" s="280"/>
      <c r="AI91" s="282"/>
      <c r="AJ91" s="282"/>
      <c r="AK91" s="282"/>
      <c r="AL91" s="280"/>
      <c r="AM91" s="280"/>
      <c r="AN91" s="280"/>
      <c r="AO91" s="280"/>
      <c r="AP91" s="280"/>
      <c r="AQ91" s="280"/>
      <c r="AR91" s="282"/>
      <c r="AS91" s="282"/>
      <c r="AT91" s="284"/>
      <c r="AU91" s="288"/>
      <c r="AV91" s="289"/>
      <c r="AW91" s="289"/>
      <c r="AX91" s="290"/>
      <c r="AY91" s="296"/>
      <c r="AZ91" s="289"/>
      <c r="BA91" s="289"/>
      <c r="BB91" s="297"/>
      <c r="BC91" s="262"/>
      <c r="BD91" s="263"/>
      <c r="BE91" s="264"/>
    </row>
    <row r="92" spans="1:78" s="7" customFormat="1" ht="15" customHeight="1" x14ac:dyDescent="0.2">
      <c r="A92" s="495"/>
      <c r="B92" s="251"/>
      <c r="C92" s="251"/>
      <c r="D92" s="251"/>
      <c r="E92" s="251"/>
      <c r="F92" s="251"/>
      <c r="G92" s="251"/>
      <c r="H92" s="251"/>
      <c r="I92" s="251"/>
      <c r="J92" s="251"/>
      <c r="K92" s="251"/>
      <c r="L92" s="251"/>
      <c r="M92" s="251"/>
      <c r="N92" s="251"/>
      <c r="O92" s="251"/>
      <c r="P92" s="251"/>
      <c r="Q92" s="251"/>
      <c r="R92" s="251"/>
      <c r="S92" s="251"/>
      <c r="T92" s="271"/>
      <c r="U92" s="272"/>
      <c r="V92" s="272"/>
      <c r="W92" s="272"/>
      <c r="X92" s="272"/>
      <c r="Y92" s="273"/>
      <c r="Z92" s="280"/>
      <c r="AA92" s="280"/>
      <c r="AB92" s="280"/>
      <c r="AC92" s="280"/>
      <c r="AD92" s="280"/>
      <c r="AE92" s="280"/>
      <c r="AF92" s="280"/>
      <c r="AG92" s="280"/>
      <c r="AH92" s="280"/>
      <c r="AI92" s="282"/>
      <c r="AJ92" s="282"/>
      <c r="AK92" s="282"/>
      <c r="AL92" s="280"/>
      <c r="AM92" s="280"/>
      <c r="AN92" s="280"/>
      <c r="AO92" s="280"/>
      <c r="AP92" s="280"/>
      <c r="AQ92" s="280"/>
      <c r="AR92" s="282"/>
      <c r="AS92" s="282"/>
      <c r="AT92" s="284"/>
      <c r="AU92" s="291"/>
      <c r="AV92" s="292"/>
      <c r="AW92" s="292"/>
      <c r="AX92" s="293"/>
      <c r="AY92" s="298"/>
      <c r="AZ92" s="292"/>
      <c r="BA92" s="292"/>
      <c r="BB92" s="299"/>
      <c r="BC92" s="262"/>
      <c r="BD92" s="263"/>
      <c r="BE92" s="264"/>
    </row>
    <row r="93" spans="1:78" s="7" customFormat="1" ht="15" customHeight="1" thickBot="1" x14ac:dyDescent="0.25">
      <c r="A93" s="495"/>
      <c r="B93" s="251"/>
      <c r="C93" s="251"/>
      <c r="D93" s="251"/>
      <c r="E93" s="251"/>
      <c r="F93" s="251"/>
      <c r="G93" s="251"/>
      <c r="H93" s="251"/>
      <c r="I93" s="251"/>
      <c r="J93" s="251"/>
      <c r="K93" s="251"/>
      <c r="L93" s="251"/>
      <c r="M93" s="251"/>
      <c r="N93" s="251"/>
      <c r="O93" s="251"/>
      <c r="P93" s="251"/>
      <c r="Q93" s="251"/>
      <c r="R93" s="251"/>
      <c r="S93" s="251"/>
      <c r="T93" s="404" t="s">
        <v>21</v>
      </c>
      <c r="U93" s="404"/>
      <c r="V93" s="404"/>
      <c r="W93" s="404" t="s">
        <v>2</v>
      </c>
      <c r="X93" s="404"/>
      <c r="Y93" s="404"/>
      <c r="Z93" s="280"/>
      <c r="AA93" s="280"/>
      <c r="AB93" s="280"/>
      <c r="AC93" s="280"/>
      <c r="AD93" s="280"/>
      <c r="AE93" s="280"/>
      <c r="AF93" s="280"/>
      <c r="AG93" s="280"/>
      <c r="AH93" s="280"/>
      <c r="AI93" s="282"/>
      <c r="AJ93" s="282"/>
      <c r="AK93" s="282"/>
      <c r="AL93" s="280"/>
      <c r="AM93" s="280"/>
      <c r="AN93" s="280"/>
      <c r="AO93" s="280"/>
      <c r="AP93" s="280"/>
      <c r="AQ93" s="280"/>
      <c r="AR93" s="282"/>
      <c r="AS93" s="282"/>
      <c r="AT93" s="284"/>
      <c r="AU93" s="340" t="s">
        <v>25</v>
      </c>
      <c r="AV93" s="341"/>
      <c r="AW93" s="341"/>
      <c r="AX93" s="341"/>
      <c r="AY93" s="341"/>
      <c r="AZ93" s="341"/>
      <c r="BA93" s="341"/>
      <c r="BB93" s="342"/>
      <c r="BC93" s="262"/>
      <c r="BD93" s="263"/>
      <c r="BE93" s="264"/>
    </row>
    <row r="94" spans="1:78" s="7" customFormat="1" ht="15" customHeight="1" thickBot="1" x14ac:dyDescent="0.25">
      <c r="A94" s="81">
        <v>1</v>
      </c>
      <c r="B94" s="373">
        <v>2</v>
      </c>
      <c r="C94" s="373"/>
      <c r="D94" s="373"/>
      <c r="E94" s="373"/>
      <c r="F94" s="373"/>
      <c r="G94" s="373"/>
      <c r="H94" s="373"/>
      <c r="I94" s="373"/>
      <c r="J94" s="373"/>
      <c r="K94" s="373"/>
      <c r="L94" s="373"/>
      <c r="M94" s="373"/>
      <c r="N94" s="373"/>
      <c r="O94" s="373"/>
      <c r="P94" s="373"/>
      <c r="Q94" s="373"/>
      <c r="R94" s="373"/>
      <c r="S94" s="373"/>
      <c r="T94" s="301">
        <v>3</v>
      </c>
      <c r="U94" s="301"/>
      <c r="V94" s="301"/>
      <c r="W94" s="301">
        <v>4</v>
      </c>
      <c r="X94" s="301"/>
      <c r="Y94" s="301"/>
      <c r="Z94" s="301">
        <v>5</v>
      </c>
      <c r="AA94" s="301"/>
      <c r="AB94" s="301"/>
      <c r="AC94" s="301">
        <v>6</v>
      </c>
      <c r="AD94" s="301"/>
      <c r="AE94" s="301"/>
      <c r="AF94" s="301">
        <v>7</v>
      </c>
      <c r="AG94" s="301"/>
      <c r="AH94" s="301"/>
      <c r="AI94" s="301">
        <v>8</v>
      </c>
      <c r="AJ94" s="301"/>
      <c r="AK94" s="301"/>
      <c r="AL94" s="301">
        <v>9</v>
      </c>
      <c r="AM94" s="301"/>
      <c r="AN94" s="301"/>
      <c r="AO94" s="301">
        <v>10</v>
      </c>
      <c r="AP94" s="301"/>
      <c r="AQ94" s="301"/>
      <c r="AR94" s="301">
        <v>11</v>
      </c>
      <c r="AS94" s="301"/>
      <c r="AT94" s="312"/>
      <c r="AU94" s="331">
        <v>12</v>
      </c>
      <c r="AV94" s="301"/>
      <c r="AW94" s="301"/>
      <c r="AX94" s="301"/>
      <c r="AY94" s="301">
        <v>13</v>
      </c>
      <c r="AZ94" s="301"/>
      <c r="BA94" s="301"/>
      <c r="BB94" s="301"/>
      <c r="BC94" s="301">
        <v>14</v>
      </c>
      <c r="BD94" s="301"/>
      <c r="BE94" s="312"/>
    </row>
    <row r="95" spans="1:78" s="9" customFormat="1" ht="15" customHeight="1" x14ac:dyDescent="0.25">
      <c r="A95" s="69">
        <v>1</v>
      </c>
      <c r="B95" s="605" t="s">
        <v>107</v>
      </c>
      <c r="C95" s="598"/>
      <c r="D95" s="598"/>
      <c r="E95" s="598"/>
      <c r="F95" s="598"/>
      <c r="G95" s="598"/>
      <c r="H95" s="598"/>
      <c r="I95" s="598"/>
      <c r="J95" s="598"/>
      <c r="K95" s="598"/>
      <c r="L95" s="598"/>
      <c r="M95" s="598"/>
      <c r="N95" s="598"/>
      <c r="O95" s="598"/>
      <c r="P95" s="598"/>
      <c r="Q95" s="598"/>
      <c r="R95" s="598"/>
      <c r="S95" s="606"/>
      <c r="T95" s="298"/>
      <c r="U95" s="292"/>
      <c r="V95" s="293"/>
      <c r="W95" s="305"/>
      <c r="X95" s="305"/>
      <c r="Y95" s="305"/>
      <c r="Z95" s="298"/>
      <c r="AA95" s="292"/>
      <c r="AB95" s="293"/>
      <c r="AC95" s="298"/>
      <c r="AD95" s="292"/>
      <c r="AE95" s="293"/>
      <c r="AF95" s="441"/>
      <c r="AG95" s="441"/>
      <c r="AH95" s="441"/>
      <c r="AI95" s="441"/>
      <c r="AJ95" s="441"/>
      <c r="AK95" s="441"/>
      <c r="AL95" s="441"/>
      <c r="AM95" s="441"/>
      <c r="AN95" s="441"/>
      <c r="AO95" s="441"/>
      <c r="AP95" s="441"/>
      <c r="AQ95" s="441"/>
      <c r="AR95" s="441"/>
      <c r="AS95" s="441"/>
      <c r="AT95" s="298"/>
      <c r="AU95" s="615"/>
      <c r="AV95" s="441"/>
      <c r="AW95" s="441"/>
      <c r="AX95" s="441"/>
      <c r="AY95" s="441"/>
      <c r="AZ95" s="441"/>
      <c r="BA95" s="441"/>
      <c r="BB95" s="441"/>
      <c r="BC95" s="616">
        <v>8</v>
      </c>
      <c r="BD95" s="596"/>
      <c r="BE95" s="597"/>
      <c r="BI95" s="419" t="s">
        <v>132</v>
      </c>
      <c r="BJ95" s="497"/>
      <c r="BK95" s="497"/>
      <c r="BL95" s="497"/>
      <c r="BM95" s="497"/>
      <c r="BN95" s="497"/>
      <c r="BO95" s="497"/>
      <c r="BP95" s="497"/>
      <c r="BQ95" s="497"/>
      <c r="BR95" s="497"/>
      <c r="BS95" s="497"/>
      <c r="BT95" s="497"/>
      <c r="BU95" s="497"/>
      <c r="BV95" s="497"/>
      <c r="BW95" s="497"/>
      <c r="BX95" s="497"/>
      <c r="BY95" s="497"/>
      <c r="BZ95" s="498"/>
    </row>
    <row r="96" spans="1:78" s="7" customFormat="1" ht="15" customHeight="1" x14ac:dyDescent="0.2">
      <c r="A96" s="68">
        <v>2</v>
      </c>
      <c r="B96" s="344" t="s">
        <v>108</v>
      </c>
      <c r="C96" s="345"/>
      <c r="D96" s="345"/>
      <c r="E96" s="345"/>
      <c r="F96" s="345"/>
      <c r="G96" s="345"/>
      <c r="H96" s="345"/>
      <c r="I96" s="345"/>
      <c r="J96" s="345"/>
      <c r="K96" s="345"/>
      <c r="L96" s="345"/>
      <c r="M96" s="345"/>
      <c r="N96" s="345"/>
      <c r="O96" s="345"/>
      <c r="P96" s="345"/>
      <c r="Q96" s="345"/>
      <c r="R96" s="345"/>
      <c r="S96" s="346"/>
      <c r="T96" s="313"/>
      <c r="U96" s="314"/>
      <c r="V96" s="315"/>
      <c r="W96" s="326"/>
      <c r="X96" s="327"/>
      <c r="Y96" s="328"/>
      <c r="Z96" s="313"/>
      <c r="AA96" s="314"/>
      <c r="AB96" s="315"/>
      <c r="AC96" s="313"/>
      <c r="AD96" s="314"/>
      <c r="AE96" s="315"/>
      <c r="AF96" s="277"/>
      <c r="AG96" s="277"/>
      <c r="AH96" s="277"/>
      <c r="AI96" s="277"/>
      <c r="AJ96" s="277"/>
      <c r="AK96" s="277"/>
      <c r="AL96" s="277"/>
      <c r="AM96" s="277"/>
      <c r="AN96" s="277"/>
      <c r="AO96" s="277"/>
      <c r="AP96" s="277"/>
      <c r="AQ96" s="277"/>
      <c r="AR96" s="277"/>
      <c r="AS96" s="277"/>
      <c r="AT96" s="313"/>
      <c r="AU96" s="276"/>
      <c r="AV96" s="277"/>
      <c r="AW96" s="277"/>
      <c r="AX96" s="277"/>
      <c r="AY96" s="277"/>
      <c r="AZ96" s="277"/>
      <c r="BA96" s="277"/>
      <c r="BB96" s="277"/>
      <c r="BC96" s="494">
        <v>8</v>
      </c>
      <c r="BD96" s="274"/>
      <c r="BE96" s="300"/>
      <c r="BI96" s="344" t="s">
        <v>133</v>
      </c>
      <c r="BJ96" s="345"/>
      <c r="BK96" s="345"/>
      <c r="BL96" s="345"/>
      <c r="BM96" s="345"/>
      <c r="BN96" s="345"/>
      <c r="BO96" s="345"/>
      <c r="BP96" s="345"/>
      <c r="BQ96" s="345"/>
      <c r="BR96" s="345"/>
      <c r="BS96" s="345"/>
      <c r="BT96" s="345"/>
      <c r="BU96" s="345"/>
      <c r="BV96" s="345"/>
      <c r="BW96" s="345"/>
      <c r="BX96" s="345"/>
      <c r="BY96" s="345"/>
      <c r="BZ96" s="346"/>
    </row>
    <row r="97" spans="1:78" s="7" customFormat="1" ht="15" customHeight="1" x14ac:dyDescent="0.2">
      <c r="A97" s="68">
        <v>3</v>
      </c>
      <c r="B97" s="344" t="s">
        <v>105</v>
      </c>
      <c r="C97" s="345"/>
      <c r="D97" s="345"/>
      <c r="E97" s="345"/>
      <c r="F97" s="345"/>
      <c r="G97" s="345"/>
      <c r="H97" s="345"/>
      <c r="I97" s="345"/>
      <c r="J97" s="345"/>
      <c r="K97" s="345"/>
      <c r="L97" s="345"/>
      <c r="M97" s="345"/>
      <c r="N97" s="345"/>
      <c r="O97" s="345"/>
      <c r="P97" s="345"/>
      <c r="Q97" s="345"/>
      <c r="R97" s="345"/>
      <c r="S97" s="346"/>
      <c r="T97" s="313"/>
      <c r="U97" s="314"/>
      <c r="V97" s="315"/>
      <c r="W97" s="326"/>
      <c r="X97" s="327"/>
      <c r="Y97" s="328"/>
      <c r="Z97" s="313"/>
      <c r="AA97" s="314"/>
      <c r="AB97" s="315"/>
      <c r="AC97" s="313"/>
      <c r="AD97" s="314"/>
      <c r="AE97" s="315"/>
      <c r="AF97" s="277"/>
      <c r="AG97" s="277"/>
      <c r="AH97" s="277"/>
      <c r="AI97" s="277"/>
      <c r="AJ97" s="277"/>
      <c r="AK97" s="277"/>
      <c r="AL97" s="277"/>
      <c r="AM97" s="277"/>
      <c r="AN97" s="277"/>
      <c r="AO97" s="277"/>
      <c r="AP97" s="277"/>
      <c r="AQ97" s="277"/>
      <c r="AR97" s="277"/>
      <c r="AS97" s="277"/>
      <c r="AT97" s="313"/>
      <c r="AU97" s="276"/>
      <c r="AV97" s="277"/>
      <c r="AW97" s="277"/>
      <c r="AX97" s="277"/>
      <c r="AY97" s="277"/>
      <c r="AZ97" s="277"/>
      <c r="BA97" s="277"/>
      <c r="BB97" s="277"/>
      <c r="BC97" s="494">
        <v>3</v>
      </c>
      <c r="BD97" s="274"/>
      <c r="BE97" s="300"/>
      <c r="BI97" s="344" t="s">
        <v>12</v>
      </c>
      <c r="BJ97" s="345"/>
      <c r="BK97" s="345"/>
      <c r="BL97" s="345"/>
      <c r="BM97" s="345"/>
      <c r="BN97" s="345"/>
      <c r="BO97" s="345"/>
      <c r="BP97" s="345"/>
      <c r="BQ97" s="345"/>
      <c r="BR97" s="345"/>
      <c r="BS97" s="345"/>
      <c r="BT97" s="345"/>
      <c r="BU97" s="345"/>
      <c r="BV97" s="345"/>
      <c r="BW97" s="345"/>
      <c r="BX97" s="345"/>
      <c r="BY97" s="345"/>
      <c r="BZ97" s="346"/>
    </row>
    <row r="98" spans="1:78" s="10" customFormat="1" ht="15" customHeight="1" x14ac:dyDescent="0.2">
      <c r="A98" s="68">
        <v>4</v>
      </c>
      <c r="B98" s="344" t="s">
        <v>143</v>
      </c>
      <c r="C98" s="345"/>
      <c r="D98" s="345"/>
      <c r="E98" s="345"/>
      <c r="F98" s="345"/>
      <c r="G98" s="345"/>
      <c r="H98" s="345"/>
      <c r="I98" s="345"/>
      <c r="J98" s="345"/>
      <c r="K98" s="345"/>
      <c r="L98" s="345"/>
      <c r="M98" s="345"/>
      <c r="N98" s="345"/>
      <c r="O98" s="345"/>
      <c r="P98" s="345"/>
      <c r="Q98" s="345"/>
      <c r="R98" s="345"/>
      <c r="S98" s="346"/>
      <c r="T98" s="277"/>
      <c r="U98" s="277"/>
      <c r="V98" s="277"/>
      <c r="W98" s="367"/>
      <c r="X98" s="367"/>
      <c r="Y98" s="367"/>
      <c r="Z98" s="277"/>
      <c r="AA98" s="277"/>
      <c r="AB98" s="277"/>
      <c r="AC98" s="313"/>
      <c r="AD98" s="314"/>
      <c r="AE98" s="315"/>
      <c r="AF98" s="277"/>
      <c r="AG98" s="277"/>
      <c r="AH98" s="277"/>
      <c r="AI98" s="277"/>
      <c r="AJ98" s="277"/>
      <c r="AK98" s="277"/>
      <c r="AL98" s="277"/>
      <c r="AM98" s="277"/>
      <c r="AN98" s="277"/>
      <c r="AO98" s="277"/>
      <c r="AP98" s="277"/>
      <c r="AQ98" s="277"/>
      <c r="AR98" s="277"/>
      <c r="AS98" s="277"/>
      <c r="AT98" s="313"/>
      <c r="AU98" s="276"/>
      <c r="AV98" s="277"/>
      <c r="AW98" s="277"/>
      <c r="AX98" s="277"/>
      <c r="AY98" s="277"/>
      <c r="AZ98" s="277"/>
      <c r="BA98" s="277"/>
      <c r="BB98" s="277"/>
      <c r="BC98" s="494">
        <v>10</v>
      </c>
      <c r="BD98" s="274"/>
      <c r="BE98" s="300"/>
      <c r="BI98" s="344" t="s">
        <v>134</v>
      </c>
      <c r="BJ98" s="345"/>
      <c r="BK98" s="345"/>
      <c r="BL98" s="345"/>
      <c r="BM98" s="345"/>
      <c r="BN98" s="345"/>
      <c r="BO98" s="345"/>
      <c r="BP98" s="345"/>
      <c r="BQ98" s="345"/>
      <c r="BR98" s="345"/>
      <c r="BS98" s="345"/>
      <c r="BT98" s="345"/>
      <c r="BU98" s="345"/>
      <c r="BV98" s="345"/>
      <c r="BW98" s="345"/>
      <c r="BX98" s="345"/>
      <c r="BY98" s="345"/>
      <c r="BZ98" s="346"/>
    </row>
    <row r="99" spans="1:78" s="8" customFormat="1" ht="15" customHeight="1" x14ac:dyDescent="0.25">
      <c r="A99" s="68">
        <v>5</v>
      </c>
      <c r="B99" s="344" t="s">
        <v>144</v>
      </c>
      <c r="C99" s="345"/>
      <c r="D99" s="345"/>
      <c r="E99" s="345"/>
      <c r="F99" s="345"/>
      <c r="G99" s="345"/>
      <c r="H99" s="345"/>
      <c r="I99" s="345"/>
      <c r="J99" s="345"/>
      <c r="K99" s="345"/>
      <c r="L99" s="345"/>
      <c r="M99" s="345"/>
      <c r="N99" s="345"/>
      <c r="O99" s="345"/>
      <c r="P99" s="345"/>
      <c r="Q99" s="345"/>
      <c r="R99" s="345"/>
      <c r="S99" s="346"/>
      <c r="T99" s="277"/>
      <c r="U99" s="277"/>
      <c r="V99" s="277"/>
      <c r="W99" s="367"/>
      <c r="X99" s="367"/>
      <c r="Y99" s="367"/>
      <c r="Z99" s="277"/>
      <c r="AA99" s="277"/>
      <c r="AB99" s="277"/>
      <c r="AC99" s="313"/>
      <c r="AD99" s="314"/>
      <c r="AE99" s="315"/>
      <c r="AF99" s="277"/>
      <c r="AG99" s="277"/>
      <c r="AH99" s="277"/>
      <c r="AI99" s="277"/>
      <c r="AJ99" s="277"/>
      <c r="AK99" s="277"/>
      <c r="AL99" s="277"/>
      <c r="AM99" s="277"/>
      <c r="AN99" s="277"/>
      <c r="AO99" s="277"/>
      <c r="AP99" s="277"/>
      <c r="AQ99" s="277"/>
      <c r="AR99" s="277"/>
      <c r="AS99" s="277"/>
      <c r="AT99" s="313"/>
      <c r="AU99" s="276"/>
      <c r="AV99" s="277"/>
      <c r="AW99" s="277"/>
      <c r="AX99" s="277"/>
      <c r="AY99" s="277"/>
      <c r="AZ99" s="277"/>
      <c r="BA99" s="277"/>
      <c r="BB99" s="277"/>
      <c r="BC99" s="494">
        <v>10</v>
      </c>
      <c r="BD99" s="274"/>
      <c r="BE99" s="300"/>
      <c r="BI99" s="344" t="s">
        <v>135</v>
      </c>
      <c r="BJ99" s="345"/>
      <c r="BK99" s="345"/>
      <c r="BL99" s="345"/>
      <c r="BM99" s="345"/>
      <c r="BN99" s="345"/>
      <c r="BO99" s="345"/>
      <c r="BP99" s="345"/>
      <c r="BQ99" s="345"/>
      <c r="BR99" s="345"/>
      <c r="BS99" s="345"/>
      <c r="BT99" s="345"/>
      <c r="BU99" s="345"/>
      <c r="BV99" s="345"/>
      <c r="BW99" s="345"/>
      <c r="BX99" s="345"/>
      <c r="BY99" s="345"/>
      <c r="BZ99" s="346"/>
    </row>
    <row r="100" spans="1:78" s="8" customFormat="1" ht="15" customHeight="1" x14ac:dyDescent="0.25">
      <c r="A100" s="68">
        <v>6</v>
      </c>
      <c r="B100" s="344" t="s">
        <v>145</v>
      </c>
      <c r="C100" s="345"/>
      <c r="D100" s="345"/>
      <c r="E100" s="345"/>
      <c r="F100" s="345"/>
      <c r="G100" s="345"/>
      <c r="H100" s="345"/>
      <c r="I100" s="345"/>
      <c r="J100" s="345"/>
      <c r="K100" s="345"/>
      <c r="L100" s="345"/>
      <c r="M100" s="345"/>
      <c r="N100" s="345"/>
      <c r="O100" s="345"/>
      <c r="P100" s="345"/>
      <c r="Q100" s="345"/>
      <c r="R100" s="345"/>
      <c r="S100" s="346"/>
      <c r="T100" s="277"/>
      <c r="U100" s="277"/>
      <c r="V100" s="277"/>
      <c r="W100" s="367"/>
      <c r="X100" s="367"/>
      <c r="Y100" s="367"/>
      <c r="Z100" s="277"/>
      <c r="AA100" s="277"/>
      <c r="AB100" s="277"/>
      <c r="AC100" s="313"/>
      <c r="AD100" s="314"/>
      <c r="AE100" s="315"/>
      <c r="AF100" s="277"/>
      <c r="AG100" s="277"/>
      <c r="AH100" s="277"/>
      <c r="AI100" s="277"/>
      <c r="AJ100" s="277"/>
      <c r="AK100" s="277"/>
      <c r="AL100" s="277"/>
      <c r="AM100" s="277"/>
      <c r="AN100" s="277"/>
      <c r="AO100" s="277"/>
      <c r="AP100" s="277"/>
      <c r="AQ100" s="277"/>
      <c r="AR100" s="277"/>
      <c r="AS100" s="277"/>
      <c r="AT100" s="313"/>
      <c r="AU100" s="276"/>
      <c r="AV100" s="277"/>
      <c r="AW100" s="277"/>
      <c r="AX100" s="277"/>
      <c r="AY100" s="277"/>
      <c r="AZ100" s="277"/>
      <c r="BA100" s="277"/>
      <c r="BB100" s="277"/>
      <c r="BC100" s="494">
        <v>10</v>
      </c>
      <c r="BD100" s="274"/>
      <c r="BE100" s="300"/>
      <c r="BI100" s="344" t="s">
        <v>136</v>
      </c>
      <c r="BJ100" s="345"/>
      <c r="BK100" s="345"/>
      <c r="BL100" s="345"/>
      <c r="BM100" s="345"/>
      <c r="BN100" s="345"/>
      <c r="BO100" s="345"/>
      <c r="BP100" s="345"/>
      <c r="BQ100" s="345"/>
      <c r="BR100" s="345"/>
      <c r="BS100" s="345"/>
      <c r="BT100" s="345"/>
      <c r="BU100" s="345"/>
      <c r="BV100" s="345"/>
      <c r="BW100" s="345"/>
      <c r="BX100" s="345"/>
      <c r="BY100" s="345"/>
      <c r="BZ100" s="346"/>
    </row>
    <row r="101" spans="1:78" s="7" customFormat="1" ht="15" customHeight="1" x14ac:dyDescent="0.2">
      <c r="A101" s="68">
        <v>7</v>
      </c>
      <c r="B101" s="344" t="s">
        <v>109</v>
      </c>
      <c r="C101" s="345"/>
      <c r="D101" s="345"/>
      <c r="E101" s="345"/>
      <c r="F101" s="345"/>
      <c r="G101" s="345"/>
      <c r="H101" s="345"/>
      <c r="I101" s="345"/>
      <c r="J101" s="345"/>
      <c r="K101" s="345"/>
      <c r="L101" s="345"/>
      <c r="M101" s="345"/>
      <c r="N101" s="345"/>
      <c r="O101" s="345"/>
      <c r="P101" s="345"/>
      <c r="Q101" s="345"/>
      <c r="R101" s="345"/>
      <c r="S101" s="346"/>
      <c r="T101" s="277"/>
      <c r="U101" s="277"/>
      <c r="V101" s="277"/>
      <c r="W101" s="367"/>
      <c r="X101" s="367"/>
      <c r="Y101" s="367"/>
      <c r="Z101" s="277"/>
      <c r="AA101" s="277"/>
      <c r="AB101" s="277"/>
      <c r="AC101" s="313"/>
      <c r="AD101" s="314"/>
      <c r="AE101" s="315"/>
      <c r="AF101" s="277"/>
      <c r="AG101" s="277"/>
      <c r="AH101" s="277"/>
      <c r="AI101" s="277"/>
      <c r="AJ101" s="277"/>
      <c r="AK101" s="277"/>
      <c r="AL101" s="277"/>
      <c r="AM101" s="277"/>
      <c r="AN101" s="277"/>
      <c r="AO101" s="277"/>
      <c r="AP101" s="277"/>
      <c r="AQ101" s="277"/>
      <c r="AR101" s="277"/>
      <c r="AS101" s="277"/>
      <c r="AT101" s="313"/>
      <c r="AU101" s="276"/>
      <c r="AV101" s="277"/>
      <c r="AW101" s="277"/>
      <c r="AX101" s="277"/>
      <c r="AY101" s="277"/>
      <c r="AZ101" s="277"/>
      <c r="BA101" s="277"/>
      <c r="BB101" s="277"/>
      <c r="BC101" s="494">
        <v>6</v>
      </c>
      <c r="BD101" s="274"/>
      <c r="BE101" s="300"/>
      <c r="BI101" s="344" t="s">
        <v>137</v>
      </c>
      <c r="BJ101" s="345"/>
      <c r="BK101" s="345"/>
      <c r="BL101" s="345"/>
      <c r="BM101" s="345"/>
      <c r="BN101" s="345"/>
      <c r="BO101" s="345"/>
      <c r="BP101" s="345"/>
      <c r="BQ101" s="345"/>
      <c r="BR101" s="345"/>
      <c r="BS101" s="345"/>
      <c r="BT101" s="345"/>
      <c r="BU101" s="345"/>
      <c r="BV101" s="345"/>
      <c r="BW101" s="345"/>
      <c r="BX101" s="345"/>
      <c r="BY101" s="345"/>
      <c r="BZ101" s="346"/>
    </row>
    <row r="102" spans="1:78" s="7" customFormat="1" ht="15" customHeight="1" x14ac:dyDescent="0.2">
      <c r="A102" s="68">
        <v>8</v>
      </c>
      <c r="B102" s="344" t="s">
        <v>146</v>
      </c>
      <c r="C102" s="345"/>
      <c r="D102" s="345"/>
      <c r="E102" s="345"/>
      <c r="F102" s="345"/>
      <c r="G102" s="345"/>
      <c r="H102" s="345"/>
      <c r="I102" s="345"/>
      <c r="J102" s="345"/>
      <c r="K102" s="345"/>
      <c r="L102" s="345"/>
      <c r="M102" s="345"/>
      <c r="N102" s="345"/>
      <c r="O102" s="345"/>
      <c r="P102" s="345"/>
      <c r="Q102" s="345"/>
      <c r="R102" s="345"/>
      <c r="S102" s="346"/>
      <c r="T102" s="277"/>
      <c r="U102" s="277"/>
      <c r="V102" s="277"/>
      <c r="W102" s="367"/>
      <c r="X102" s="367"/>
      <c r="Y102" s="367"/>
      <c r="Z102" s="277"/>
      <c r="AA102" s="277"/>
      <c r="AB102" s="277"/>
      <c r="AC102" s="313"/>
      <c r="AD102" s="314"/>
      <c r="AE102" s="315"/>
      <c r="AF102" s="277"/>
      <c r="AG102" s="277"/>
      <c r="AH102" s="277"/>
      <c r="AI102" s="277"/>
      <c r="AJ102" s="277"/>
      <c r="AK102" s="277"/>
      <c r="AL102" s="277"/>
      <c r="AM102" s="277"/>
      <c r="AN102" s="277"/>
      <c r="AO102" s="277"/>
      <c r="AP102" s="277"/>
      <c r="AQ102" s="277"/>
      <c r="AR102" s="277"/>
      <c r="AS102" s="277"/>
      <c r="AT102" s="313"/>
      <c r="AU102" s="276"/>
      <c r="AV102" s="277"/>
      <c r="AW102" s="277"/>
      <c r="AX102" s="277"/>
      <c r="AY102" s="277"/>
      <c r="AZ102" s="277"/>
      <c r="BA102" s="277"/>
      <c r="BB102" s="277"/>
      <c r="BC102" s="274"/>
      <c r="BD102" s="274"/>
      <c r="BE102" s="300"/>
      <c r="BI102" s="344" t="s">
        <v>138</v>
      </c>
      <c r="BJ102" s="345"/>
      <c r="BK102" s="345"/>
      <c r="BL102" s="345"/>
      <c r="BM102" s="345"/>
      <c r="BN102" s="345"/>
      <c r="BO102" s="345"/>
      <c r="BP102" s="345"/>
      <c r="BQ102" s="345"/>
      <c r="BR102" s="345"/>
      <c r="BS102" s="345"/>
      <c r="BT102" s="345"/>
      <c r="BU102" s="345"/>
      <c r="BV102" s="345"/>
      <c r="BW102" s="345"/>
      <c r="BX102" s="345"/>
      <c r="BY102" s="345"/>
      <c r="BZ102" s="346"/>
    </row>
    <row r="103" spans="1:78" s="7" customFormat="1" ht="15" customHeight="1" x14ac:dyDescent="0.2">
      <c r="A103" s="68">
        <v>9</v>
      </c>
      <c r="B103" s="344" t="s">
        <v>147</v>
      </c>
      <c r="C103" s="345"/>
      <c r="D103" s="345"/>
      <c r="E103" s="345"/>
      <c r="F103" s="345"/>
      <c r="G103" s="345"/>
      <c r="H103" s="345"/>
      <c r="I103" s="345"/>
      <c r="J103" s="345"/>
      <c r="K103" s="345"/>
      <c r="L103" s="345"/>
      <c r="M103" s="345"/>
      <c r="N103" s="345"/>
      <c r="O103" s="345"/>
      <c r="P103" s="345"/>
      <c r="Q103" s="345"/>
      <c r="R103" s="345"/>
      <c r="S103" s="346"/>
      <c r="T103" s="313"/>
      <c r="U103" s="314"/>
      <c r="V103" s="315"/>
      <c r="W103" s="326"/>
      <c r="X103" s="327"/>
      <c r="Y103" s="328"/>
      <c r="Z103" s="313"/>
      <c r="AA103" s="314"/>
      <c r="AB103" s="315"/>
      <c r="AC103" s="313"/>
      <c r="AD103" s="314"/>
      <c r="AE103" s="315"/>
      <c r="AF103" s="313"/>
      <c r="AG103" s="314"/>
      <c r="AH103" s="315"/>
      <c r="AI103" s="313"/>
      <c r="AJ103" s="314"/>
      <c r="AK103" s="315"/>
      <c r="AL103" s="313"/>
      <c r="AM103" s="314"/>
      <c r="AN103" s="315"/>
      <c r="AO103" s="313"/>
      <c r="AP103" s="314"/>
      <c r="AQ103" s="315"/>
      <c r="AR103" s="313"/>
      <c r="AS103" s="314"/>
      <c r="AT103" s="355"/>
      <c r="AU103" s="617"/>
      <c r="AV103" s="618"/>
      <c r="AW103" s="618"/>
      <c r="AX103" s="619"/>
      <c r="AY103" s="620"/>
      <c r="AZ103" s="618"/>
      <c r="BA103" s="618"/>
      <c r="BB103" s="619"/>
      <c r="BC103" s="275"/>
      <c r="BD103" s="329"/>
      <c r="BE103" s="330"/>
      <c r="BI103" s="344" t="s">
        <v>139</v>
      </c>
      <c r="BJ103" s="345"/>
      <c r="BK103" s="345"/>
      <c r="BL103" s="345"/>
      <c r="BM103" s="345"/>
      <c r="BN103" s="345"/>
      <c r="BO103" s="345"/>
      <c r="BP103" s="345"/>
      <c r="BQ103" s="345"/>
      <c r="BR103" s="345"/>
      <c r="BS103" s="345"/>
      <c r="BT103" s="345"/>
      <c r="BU103" s="345"/>
      <c r="BV103" s="345"/>
      <c r="BW103" s="345"/>
      <c r="BX103" s="345"/>
      <c r="BY103" s="345"/>
      <c r="BZ103" s="346"/>
    </row>
    <row r="104" spans="1:78" s="7" customFormat="1" ht="15" customHeight="1" x14ac:dyDescent="0.2">
      <c r="A104" s="61"/>
      <c r="B104" s="362"/>
      <c r="C104" s="363"/>
      <c r="D104" s="363"/>
      <c r="E104" s="363"/>
      <c r="F104" s="363"/>
      <c r="G104" s="363"/>
      <c r="H104" s="363"/>
      <c r="I104" s="363"/>
      <c r="J104" s="363"/>
      <c r="K104" s="363"/>
      <c r="L104" s="363"/>
      <c r="M104" s="363"/>
      <c r="N104" s="363"/>
      <c r="O104" s="363"/>
      <c r="P104" s="363"/>
      <c r="Q104" s="363"/>
      <c r="R104" s="363"/>
      <c r="S104" s="364"/>
      <c r="T104" s="275"/>
      <c r="U104" s="329"/>
      <c r="V104" s="550"/>
      <c r="W104" s="537"/>
      <c r="X104" s="538"/>
      <c r="Y104" s="539"/>
      <c r="Z104" s="275"/>
      <c r="AA104" s="329"/>
      <c r="AB104" s="550"/>
      <c r="AC104" s="275"/>
      <c r="AD104" s="329"/>
      <c r="AE104" s="550"/>
      <c r="AF104" s="275"/>
      <c r="AG104" s="329"/>
      <c r="AH104" s="550"/>
      <c r="AI104" s="275"/>
      <c r="AJ104" s="329"/>
      <c r="AK104" s="550"/>
      <c r="AL104" s="275"/>
      <c r="AM104" s="329"/>
      <c r="AN104" s="550"/>
      <c r="AO104" s="275"/>
      <c r="AP104" s="329"/>
      <c r="AQ104" s="550"/>
      <c r="AR104" s="275"/>
      <c r="AS104" s="329"/>
      <c r="AT104" s="330"/>
      <c r="AU104" s="354"/>
      <c r="AV104" s="314"/>
      <c r="AW104" s="314"/>
      <c r="AX104" s="315"/>
      <c r="AY104" s="313"/>
      <c r="AZ104" s="314"/>
      <c r="BA104" s="314"/>
      <c r="BB104" s="355"/>
      <c r="BC104" s="455"/>
      <c r="BD104" s="329"/>
      <c r="BE104" s="330"/>
    </row>
    <row r="105" spans="1:78" s="7" customFormat="1" ht="15" customHeight="1" x14ac:dyDescent="0.2">
      <c r="A105" s="67"/>
      <c r="B105" s="344"/>
      <c r="C105" s="345"/>
      <c r="D105" s="345"/>
      <c r="E105" s="345"/>
      <c r="F105" s="345"/>
      <c r="G105" s="345"/>
      <c r="H105" s="345"/>
      <c r="I105" s="345"/>
      <c r="J105" s="345"/>
      <c r="K105" s="345"/>
      <c r="L105" s="345"/>
      <c r="M105" s="345"/>
      <c r="N105" s="345"/>
      <c r="O105" s="345"/>
      <c r="P105" s="345"/>
      <c r="Q105" s="345"/>
      <c r="R105" s="345"/>
      <c r="S105" s="346"/>
      <c r="T105" s="313"/>
      <c r="U105" s="314"/>
      <c r="V105" s="314"/>
      <c r="W105" s="76"/>
      <c r="X105" s="76"/>
      <c r="Y105" s="76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1"/>
      <c r="AV105" s="71"/>
      <c r="AW105" s="71"/>
      <c r="AX105" s="71"/>
      <c r="AY105" s="71"/>
      <c r="AZ105" s="71"/>
      <c r="BA105" s="71"/>
      <c r="BB105" s="71"/>
      <c r="BC105" s="80"/>
      <c r="BD105" s="80"/>
      <c r="BE105" s="80"/>
      <c r="BI105" s="605" t="s">
        <v>105</v>
      </c>
      <c r="BJ105" s="598"/>
      <c r="BK105" s="598"/>
      <c r="BL105" s="598"/>
      <c r="BM105" s="598"/>
      <c r="BN105" s="598"/>
      <c r="BO105" s="598"/>
      <c r="BP105" s="598"/>
      <c r="BQ105" s="598"/>
      <c r="BR105" s="598"/>
      <c r="BS105" s="598"/>
      <c r="BT105" s="598"/>
      <c r="BU105" s="598"/>
      <c r="BV105" s="598"/>
      <c r="BW105" s="598"/>
      <c r="BX105" s="598"/>
      <c r="BY105" s="598"/>
      <c r="BZ105" s="606"/>
    </row>
    <row r="106" spans="1:78" s="7" customFormat="1" ht="15" customHeight="1" x14ac:dyDescent="0.2">
      <c r="A106" s="61">
        <v>10</v>
      </c>
      <c r="B106" s="344" t="s">
        <v>99</v>
      </c>
      <c r="C106" s="345"/>
      <c r="D106" s="345"/>
      <c r="E106" s="345"/>
      <c r="F106" s="345"/>
      <c r="G106" s="345"/>
      <c r="H106" s="345"/>
      <c r="I106" s="345"/>
      <c r="J106" s="345"/>
      <c r="K106" s="345"/>
      <c r="L106" s="345"/>
      <c r="M106" s="345"/>
      <c r="N106" s="345"/>
      <c r="O106" s="345"/>
      <c r="P106" s="345"/>
      <c r="Q106" s="345"/>
      <c r="R106" s="345"/>
      <c r="S106" s="346"/>
      <c r="T106" s="313"/>
      <c r="U106" s="314"/>
      <c r="V106" s="315"/>
      <c r="W106" s="326"/>
      <c r="X106" s="327"/>
      <c r="Y106" s="328"/>
      <c r="Z106" s="313"/>
      <c r="AA106" s="314"/>
      <c r="AB106" s="315"/>
      <c r="AC106" s="313"/>
      <c r="AD106" s="314"/>
      <c r="AE106" s="315"/>
      <c r="AF106" s="313"/>
      <c r="AG106" s="314"/>
      <c r="AH106" s="315"/>
      <c r="AI106" s="313"/>
      <c r="AJ106" s="314"/>
      <c r="AK106" s="315"/>
      <c r="AL106" s="313"/>
      <c r="AM106" s="314"/>
      <c r="AN106" s="315"/>
      <c r="AO106" s="313"/>
      <c r="AP106" s="314"/>
      <c r="AQ106" s="315"/>
      <c r="AR106" s="313"/>
      <c r="AS106" s="314"/>
      <c r="AT106" s="355"/>
      <c r="AU106" s="354"/>
      <c r="AV106" s="314"/>
      <c r="AW106" s="314"/>
      <c r="AX106" s="315"/>
      <c r="AY106" s="313"/>
      <c r="AZ106" s="314"/>
      <c r="BA106" s="314"/>
      <c r="BB106" s="355"/>
      <c r="BC106" s="455"/>
      <c r="BD106" s="329"/>
      <c r="BE106" s="330"/>
      <c r="BI106" s="344" t="s">
        <v>106</v>
      </c>
      <c r="BJ106" s="345"/>
      <c r="BK106" s="345"/>
      <c r="BL106" s="345"/>
      <c r="BM106" s="345"/>
      <c r="BN106" s="345"/>
      <c r="BO106" s="345"/>
      <c r="BP106" s="345"/>
      <c r="BQ106" s="345"/>
      <c r="BR106" s="345"/>
      <c r="BS106" s="345"/>
      <c r="BT106" s="345"/>
      <c r="BU106" s="345"/>
      <c r="BV106" s="345"/>
      <c r="BW106" s="345"/>
      <c r="BX106" s="345"/>
      <c r="BY106" s="345"/>
      <c r="BZ106" s="346"/>
    </row>
    <row r="107" spans="1:78" s="19" customFormat="1" ht="15" customHeight="1" thickBot="1" x14ac:dyDescent="0.25">
      <c r="A107" s="88"/>
      <c r="B107" s="344"/>
      <c r="C107" s="345"/>
      <c r="D107" s="345"/>
      <c r="E107" s="345"/>
      <c r="F107" s="345"/>
      <c r="G107" s="345"/>
      <c r="H107" s="345"/>
      <c r="I107" s="345"/>
      <c r="J107" s="345"/>
      <c r="K107" s="345"/>
      <c r="L107" s="345"/>
      <c r="M107" s="345"/>
      <c r="N107" s="345"/>
      <c r="O107" s="345"/>
      <c r="P107" s="345"/>
      <c r="Q107" s="345"/>
      <c r="R107" s="345"/>
      <c r="S107" s="346"/>
      <c r="T107" s="332"/>
      <c r="U107" s="333"/>
      <c r="V107" s="334"/>
      <c r="W107" s="621"/>
      <c r="X107" s="622"/>
      <c r="Y107" s="623"/>
      <c r="Z107" s="332"/>
      <c r="AA107" s="333"/>
      <c r="AB107" s="334"/>
      <c r="AC107" s="332"/>
      <c r="AD107" s="333"/>
      <c r="AE107" s="334"/>
      <c r="AF107" s="332"/>
      <c r="AG107" s="333"/>
      <c r="AH107" s="334"/>
      <c r="AI107" s="332"/>
      <c r="AJ107" s="333"/>
      <c r="AK107" s="334"/>
      <c r="AL107" s="332"/>
      <c r="AM107" s="333"/>
      <c r="AN107" s="334"/>
      <c r="AO107" s="332"/>
      <c r="AP107" s="333"/>
      <c r="AQ107" s="334"/>
      <c r="AR107" s="332"/>
      <c r="AS107" s="333"/>
      <c r="AT107" s="540"/>
      <c r="AU107" s="624"/>
      <c r="AV107" s="333"/>
      <c r="AW107" s="333"/>
      <c r="AX107" s="334"/>
      <c r="AY107" s="332"/>
      <c r="AZ107" s="333"/>
      <c r="BA107" s="333"/>
      <c r="BB107" s="540"/>
      <c r="BC107" s="624"/>
      <c r="BD107" s="333"/>
      <c r="BE107" s="540"/>
      <c r="BI107" s="344" t="s">
        <v>107</v>
      </c>
      <c r="BJ107" s="345"/>
      <c r="BK107" s="345"/>
      <c r="BL107" s="345"/>
      <c r="BM107" s="345"/>
      <c r="BN107" s="345"/>
      <c r="BO107" s="345"/>
      <c r="BP107" s="345"/>
      <c r="BQ107" s="345"/>
      <c r="BR107" s="345"/>
      <c r="BS107" s="345"/>
      <c r="BT107" s="345"/>
      <c r="BU107" s="345"/>
      <c r="BV107" s="345"/>
      <c r="BW107" s="345"/>
      <c r="BX107" s="345"/>
      <c r="BY107" s="345"/>
      <c r="BZ107" s="346"/>
    </row>
    <row r="108" spans="1:78" s="7" customFormat="1" ht="15" customHeight="1" thickBot="1" x14ac:dyDescent="0.25">
      <c r="A108" s="88"/>
      <c r="B108" s="413"/>
      <c r="C108" s="413"/>
      <c r="D108" s="413"/>
      <c r="E108" s="413"/>
      <c r="F108" s="413"/>
      <c r="G108" s="413"/>
      <c r="H108" s="413"/>
      <c r="I108" s="413"/>
      <c r="J108" s="413"/>
      <c r="K108" s="413"/>
      <c r="L108" s="413"/>
      <c r="M108" s="413"/>
      <c r="N108" s="413"/>
      <c r="O108" s="413"/>
      <c r="P108" s="413"/>
      <c r="Q108" s="413"/>
      <c r="R108" s="413"/>
      <c r="S108" s="413"/>
      <c r="T108" s="80"/>
      <c r="U108" s="80"/>
      <c r="V108" s="80"/>
      <c r="W108" s="25"/>
      <c r="X108" s="25"/>
      <c r="Y108" s="25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  <c r="AJ108" s="80"/>
      <c r="AK108" s="80"/>
      <c r="AL108" s="80"/>
      <c r="AM108" s="80"/>
      <c r="AN108" s="80"/>
      <c r="AO108" s="80"/>
      <c r="AP108" s="80"/>
      <c r="AQ108" s="80"/>
      <c r="AR108" s="80"/>
      <c r="AS108" s="80"/>
      <c r="AT108" s="80"/>
      <c r="AU108" s="80"/>
      <c r="AV108" s="80"/>
      <c r="AW108" s="80"/>
      <c r="AX108" s="80"/>
      <c r="AY108" s="80"/>
      <c r="AZ108" s="80"/>
      <c r="BA108" s="80"/>
      <c r="BB108" s="80"/>
      <c r="BC108" s="80"/>
      <c r="BD108" s="80"/>
      <c r="BE108" s="80"/>
      <c r="BI108" s="344" t="s">
        <v>108</v>
      </c>
      <c r="BJ108" s="345"/>
      <c r="BK108" s="345"/>
      <c r="BL108" s="345"/>
      <c r="BM108" s="345"/>
      <c r="BN108" s="345"/>
      <c r="BO108" s="345"/>
      <c r="BP108" s="345"/>
      <c r="BQ108" s="345"/>
      <c r="BR108" s="345"/>
      <c r="BS108" s="345"/>
      <c r="BT108" s="345"/>
      <c r="BU108" s="345"/>
      <c r="BV108" s="345"/>
      <c r="BW108" s="345"/>
      <c r="BX108" s="345"/>
      <c r="BY108" s="345"/>
      <c r="BZ108" s="346"/>
    </row>
    <row r="109" spans="1:78" s="7" customFormat="1" ht="15" customHeight="1" thickBot="1" x14ac:dyDescent="0.25">
      <c r="A109" s="87"/>
      <c r="B109" s="248" t="s">
        <v>46</v>
      </c>
      <c r="C109" s="248"/>
      <c r="D109" s="248"/>
      <c r="E109" s="248"/>
      <c r="F109" s="248"/>
      <c r="G109" s="248"/>
      <c r="H109" s="248"/>
      <c r="I109" s="248"/>
      <c r="J109" s="248"/>
      <c r="K109" s="248"/>
      <c r="L109" s="248"/>
      <c r="M109" s="248"/>
      <c r="N109" s="248"/>
      <c r="O109" s="248"/>
      <c r="P109" s="248"/>
      <c r="Q109" s="248"/>
      <c r="R109" s="248"/>
      <c r="S109" s="248"/>
      <c r="T109" s="301">
        <f>Z109+AR109</f>
        <v>0</v>
      </c>
      <c r="U109" s="301"/>
      <c r="V109" s="301"/>
      <c r="W109" s="401">
        <f>W104+W107</f>
        <v>0</v>
      </c>
      <c r="X109" s="401"/>
      <c r="Y109" s="401"/>
      <c r="Z109" s="301">
        <f>Z104+Z107</f>
        <v>0</v>
      </c>
      <c r="AA109" s="301"/>
      <c r="AB109" s="301"/>
      <c r="AC109" s="301">
        <f>AC104+AC107</f>
        <v>0</v>
      </c>
      <c r="AD109" s="301"/>
      <c r="AE109" s="301"/>
      <c r="AF109" s="301">
        <f>AF104+AF107</f>
        <v>0</v>
      </c>
      <c r="AG109" s="301"/>
      <c r="AH109" s="301"/>
      <c r="AI109" s="301">
        <f>AI104+AI107</f>
        <v>0</v>
      </c>
      <c r="AJ109" s="301"/>
      <c r="AK109" s="301"/>
      <c r="AL109" s="301">
        <f>AL104+AL107</f>
        <v>0</v>
      </c>
      <c r="AM109" s="301"/>
      <c r="AN109" s="301"/>
      <c r="AO109" s="301">
        <f>AO104+AO107</f>
        <v>0</v>
      </c>
      <c r="AP109" s="301"/>
      <c r="AQ109" s="301"/>
      <c r="AR109" s="301">
        <f>AR104+AR107</f>
        <v>0</v>
      </c>
      <c r="AS109" s="301"/>
      <c r="AT109" s="301"/>
      <c r="AU109" s="610">
        <f>AU104+AU107</f>
        <v>0</v>
      </c>
      <c r="AV109" s="611"/>
      <c r="AW109" s="611"/>
      <c r="AX109" s="612"/>
      <c r="AY109" s="613">
        <f>AY104+AY107</f>
        <v>0</v>
      </c>
      <c r="AZ109" s="611"/>
      <c r="BA109" s="611"/>
      <c r="BB109" s="614"/>
      <c r="BC109" s="331">
        <f>SUM(BC95:BE108)</f>
        <v>55</v>
      </c>
      <c r="BD109" s="301"/>
      <c r="BE109" s="312"/>
      <c r="BI109" s="344" t="s">
        <v>109</v>
      </c>
      <c r="BJ109" s="345"/>
      <c r="BK109" s="345"/>
      <c r="BL109" s="345"/>
      <c r="BM109" s="345"/>
      <c r="BN109" s="345"/>
      <c r="BO109" s="345"/>
      <c r="BP109" s="345"/>
      <c r="BQ109" s="345"/>
      <c r="BR109" s="345"/>
      <c r="BS109" s="345"/>
      <c r="BT109" s="345"/>
      <c r="BU109" s="345"/>
      <c r="BV109" s="345"/>
      <c r="BW109" s="345"/>
      <c r="BX109" s="345"/>
      <c r="BY109" s="345"/>
      <c r="BZ109" s="346"/>
    </row>
    <row r="110" spans="1:78" s="8" customFormat="1" ht="15" customHeight="1" x14ac:dyDescent="0.25">
      <c r="A110" s="50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43"/>
      <c r="X110" s="43"/>
      <c r="Y110" s="43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80"/>
      <c r="AP110" s="80"/>
      <c r="AQ110" s="80"/>
      <c r="AR110" s="80"/>
      <c r="AS110" s="80"/>
      <c r="AT110" s="80"/>
      <c r="AU110" s="71"/>
      <c r="AV110" s="71"/>
      <c r="AW110" s="71"/>
      <c r="AX110" s="71"/>
      <c r="AY110" s="71"/>
      <c r="AZ110" s="71"/>
      <c r="BA110" s="71"/>
      <c r="BB110" s="71"/>
      <c r="BC110" s="80"/>
      <c r="BD110" s="80"/>
      <c r="BE110" s="80"/>
      <c r="BI110" s="344" t="s">
        <v>110</v>
      </c>
      <c r="BJ110" s="345"/>
      <c r="BK110" s="345"/>
      <c r="BL110" s="345"/>
      <c r="BM110" s="345"/>
      <c r="BN110" s="345"/>
      <c r="BO110" s="345"/>
      <c r="BP110" s="345"/>
      <c r="BQ110" s="345"/>
      <c r="BR110" s="345"/>
      <c r="BS110" s="345"/>
      <c r="BT110" s="345"/>
      <c r="BU110" s="345"/>
      <c r="BV110" s="345"/>
      <c r="BW110" s="345"/>
      <c r="BX110" s="345"/>
      <c r="BY110" s="345"/>
      <c r="BZ110" s="346"/>
    </row>
    <row r="111" spans="1:78" s="7" customFormat="1" ht="15" customHeight="1" x14ac:dyDescent="0.2">
      <c r="A111" s="24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43"/>
      <c r="X111" s="43"/>
      <c r="Y111" s="43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80"/>
      <c r="AP111" s="80"/>
      <c r="AQ111" s="80"/>
      <c r="AR111" s="80"/>
      <c r="AS111" s="80"/>
      <c r="AT111" s="80"/>
      <c r="AU111" s="80"/>
      <c r="AV111" s="80"/>
      <c r="AW111" s="80"/>
      <c r="AX111" s="80"/>
      <c r="AY111" s="80"/>
      <c r="AZ111" s="80"/>
      <c r="BA111" s="80"/>
      <c r="BB111" s="80"/>
      <c r="BC111" s="80"/>
      <c r="BD111" s="80"/>
      <c r="BE111" s="80"/>
      <c r="BI111" s="344" t="s">
        <v>111</v>
      </c>
      <c r="BJ111" s="345"/>
      <c r="BK111" s="345"/>
      <c r="BL111" s="345"/>
      <c r="BM111" s="345"/>
      <c r="BN111" s="345"/>
      <c r="BO111" s="345"/>
      <c r="BP111" s="345"/>
      <c r="BQ111" s="345"/>
      <c r="BR111" s="345"/>
      <c r="BS111" s="345"/>
      <c r="BT111" s="345"/>
      <c r="BU111" s="345"/>
      <c r="BV111" s="345"/>
      <c r="BW111" s="345"/>
      <c r="BX111" s="345"/>
      <c r="BY111" s="345"/>
      <c r="BZ111" s="346"/>
    </row>
    <row r="112" spans="1:78" s="8" customFormat="1" ht="15" customHeight="1" thickBot="1" x14ac:dyDescent="0.3">
      <c r="B112" s="509" t="s">
        <v>113</v>
      </c>
      <c r="C112" s="509"/>
      <c r="D112" s="509"/>
      <c r="E112" s="509"/>
      <c r="F112" s="509"/>
      <c r="G112" s="509"/>
      <c r="H112" s="509"/>
      <c r="I112" s="509"/>
      <c r="J112" s="509"/>
      <c r="K112" s="509"/>
      <c r="L112" s="509"/>
      <c r="M112" s="509"/>
      <c r="N112" s="509"/>
      <c r="O112" s="509"/>
      <c r="P112" s="509"/>
      <c r="Q112" s="509"/>
      <c r="R112" s="509"/>
      <c r="S112" s="509"/>
      <c r="T112" s="509"/>
      <c r="U112" s="509"/>
      <c r="V112" s="509"/>
      <c r="W112" s="509"/>
      <c r="X112" s="509"/>
      <c r="Y112" s="509"/>
      <c r="Z112" s="509"/>
      <c r="AA112" s="509"/>
      <c r="AB112" s="509"/>
      <c r="AC112" s="509"/>
      <c r="AD112" s="509"/>
      <c r="AE112" s="509"/>
      <c r="AF112" s="509"/>
      <c r="AG112" s="509"/>
      <c r="AH112" s="509"/>
      <c r="AI112" s="509"/>
      <c r="AJ112" s="509"/>
      <c r="AK112" s="509"/>
      <c r="AL112" s="509"/>
      <c r="AM112" s="509"/>
      <c r="AN112" s="509"/>
      <c r="AO112" s="509"/>
      <c r="AP112" s="509"/>
      <c r="AQ112" s="509"/>
      <c r="AR112" s="509"/>
      <c r="AS112" s="509"/>
      <c r="AT112" s="509"/>
      <c r="AU112" s="509"/>
      <c r="AV112" s="509"/>
      <c r="AW112" s="509"/>
      <c r="AX112" s="509"/>
      <c r="AY112" s="509"/>
      <c r="AZ112" s="509"/>
      <c r="BA112" s="509"/>
      <c r="BB112" s="509"/>
      <c r="BC112" s="509"/>
      <c r="BD112" s="509"/>
      <c r="BE112" s="509"/>
      <c r="BI112" s="344" t="s">
        <v>112</v>
      </c>
      <c r="BJ112" s="345"/>
      <c r="BK112" s="345"/>
      <c r="BL112" s="345"/>
      <c r="BM112" s="345"/>
      <c r="BN112" s="345"/>
      <c r="BO112" s="345"/>
      <c r="BP112" s="345"/>
      <c r="BQ112" s="345"/>
      <c r="BR112" s="345"/>
      <c r="BS112" s="345"/>
      <c r="BT112" s="345"/>
      <c r="BU112" s="345"/>
      <c r="BV112" s="345"/>
      <c r="BW112" s="345"/>
      <c r="BX112" s="345"/>
      <c r="BY112" s="345"/>
      <c r="BZ112" s="346"/>
    </row>
    <row r="113" spans="1:78" s="7" customFormat="1" ht="15" customHeight="1" x14ac:dyDescent="0.2">
      <c r="A113" s="254" t="s">
        <v>1</v>
      </c>
      <c r="B113" s="249" t="s">
        <v>72</v>
      </c>
      <c r="C113" s="249"/>
      <c r="D113" s="249"/>
      <c r="E113" s="249"/>
      <c r="F113" s="249"/>
      <c r="G113" s="249"/>
      <c r="H113" s="249"/>
      <c r="I113" s="249"/>
      <c r="J113" s="249"/>
      <c r="K113" s="249"/>
      <c r="L113" s="249"/>
      <c r="M113" s="249"/>
      <c r="N113" s="249"/>
      <c r="O113" s="249"/>
      <c r="P113" s="249"/>
      <c r="Q113" s="249"/>
      <c r="R113" s="249"/>
      <c r="S113" s="249"/>
      <c r="T113" s="252" t="s">
        <v>22</v>
      </c>
      <c r="U113" s="252"/>
      <c r="V113" s="252"/>
      <c r="W113" s="252"/>
      <c r="X113" s="252"/>
      <c r="Y113" s="252"/>
      <c r="Z113" s="252"/>
      <c r="AA113" s="252"/>
      <c r="AB113" s="252"/>
      <c r="AC113" s="252"/>
      <c r="AD113" s="252"/>
      <c r="AE113" s="252"/>
      <c r="AF113" s="252"/>
      <c r="AG113" s="252"/>
      <c r="AH113" s="252"/>
      <c r="AI113" s="252"/>
      <c r="AJ113" s="252"/>
      <c r="AK113" s="252"/>
      <c r="AL113" s="252"/>
      <c r="AM113" s="252"/>
      <c r="AN113" s="252"/>
      <c r="AO113" s="252"/>
      <c r="AP113" s="252"/>
      <c r="AQ113" s="252"/>
      <c r="AR113" s="252"/>
      <c r="AS113" s="252"/>
      <c r="AT113" s="253"/>
      <c r="AU113" s="254" t="s">
        <v>24</v>
      </c>
      <c r="AV113" s="252"/>
      <c r="AW113" s="252"/>
      <c r="AX113" s="252"/>
      <c r="AY113" s="252"/>
      <c r="AZ113" s="252"/>
      <c r="BA113" s="252"/>
      <c r="BB113" s="255"/>
      <c r="BC113" s="256" t="s">
        <v>29</v>
      </c>
      <c r="BD113" s="257"/>
      <c r="BE113" s="258"/>
    </row>
    <row r="114" spans="1:78" s="7" customFormat="1" ht="15" customHeight="1" x14ac:dyDescent="0.2">
      <c r="A114" s="494"/>
      <c r="B114" s="250"/>
      <c r="C114" s="250"/>
      <c r="D114" s="250"/>
      <c r="E114" s="250"/>
      <c r="F114" s="250"/>
      <c r="G114" s="250"/>
      <c r="H114" s="250"/>
      <c r="I114" s="250"/>
      <c r="J114" s="250"/>
      <c r="K114" s="250"/>
      <c r="L114" s="250"/>
      <c r="M114" s="250"/>
      <c r="N114" s="250"/>
      <c r="O114" s="250"/>
      <c r="P114" s="250"/>
      <c r="Q114" s="250"/>
      <c r="R114" s="250"/>
      <c r="S114" s="250"/>
      <c r="T114" s="265" t="s">
        <v>19</v>
      </c>
      <c r="U114" s="266"/>
      <c r="V114" s="266"/>
      <c r="W114" s="266"/>
      <c r="X114" s="266"/>
      <c r="Y114" s="267"/>
      <c r="Z114" s="274" t="s">
        <v>13</v>
      </c>
      <c r="AA114" s="274"/>
      <c r="AB114" s="274"/>
      <c r="AC114" s="274"/>
      <c r="AD114" s="274"/>
      <c r="AE114" s="274"/>
      <c r="AF114" s="274"/>
      <c r="AG114" s="274"/>
      <c r="AH114" s="274"/>
      <c r="AI114" s="274"/>
      <c r="AJ114" s="274"/>
      <c r="AK114" s="274"/>
      <c r="AL114" s="274"/>
      <c r="AM114" s="274"/>
      <c r="AN114" s="274"/>
      <c r="AO114" s="274"/>
      <c r="AP114" s="274"/>
      <c r="AQ114" s="274"/>
      <c r="AR114" s="274"/>
      <c r="AS114" s="274"/>
      <c r="AT114" s="275"/>
      <c r="AU114" s="276">
        <v>1</v>
      </c>
      <c r="AV114" s="277"/>
      <c r="AW114" s="277"/>
      <c r="AX114" s="277"/>
      <c r="AY114" s="277">
        <v>2</v>
      </c>
      <c r="AZ114" s="277"/>
      <c r="BA114" s="277"/>
      <c r="BB114" s="278"/>
      <c r="BC114" s="259"/>
      <c r="BD114" s="260"/>
      <c r="BE114" s="261"/>
    </row>
    <row r="115" spans="1:78" s="7" customFormat="1" ht="15" customHeight="1" x14ac:dyDescent="0.2">
      <c r="A115" s="494"/>
      <c r="B115" s="250"/>
      <c r="C115" s="250"/>
      <c r="D115" s="250"/>
      <c r="E115" s="250"/>
      <c r="F115" s="250"/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68"/>
      <c r="U115" s="269"/>
      <c r="V115" s="269"/>
      <c r="W115" s="269"/>
      <c r="X115" s="269"/>
      <c r="Y115" s="270"/>
      <c r="Z115" s="279" t="s">
        <v>3</v>
      </c>
      <c r="AA115" s="279"/>
      <c r="AB115" s="279"/>
      <c r="AC115" s="279" t="s">
        <v>5</v>
      </c>
      <c r="AD115" s="279"/>
      <c r="AE115" s="279"/>
      <c r="AF115" s="279" t="s">
        <v>4</v>
      </c>
      <c r="AG115" s="279"/>
      <c r="AH115" s="279"/>
      <c r="AI115" s="281" t="s">
        <v>6</v>
      </c>
      <c r="AJ115" s="281"/>
      <c r="AK115" s="281"/>
      <c r="AL115" s="279" t="s">
        <v>7</v>
      </c>
      <c r="AM115" s="279"/>
      <c r="AN115" s="279"/>
      <c r="AO115" s="279" t="s">
        <v>14</v>
      </c>
      <c r="AP115" s="279"/>
      <c r="AQ115" s="279"/>
      <c r="AR115" s="281" t="s">
        <v>23</v>
      </c>
      <c r="AS115" s="281"/>
      <c r="AT115" s="283"/>
      <c r="AU115" s="285" t="s">
        <v>27</v>
      </c>
      <c r="AV115" s="286"/>
      <c r="AW115" s="286"/>
      <c r="AX115" s="287"/>
      <c r="AY115" s="294" t="s">
        <v>26</v>
      </c>
      <c r="AZ115" s="286"/>
      <c r="BA115" s="286"/>
      <c r="BB115" s="295"/>
      <c r="BC115" s="259"/>
      <c r="BD115" s="260"/>
      <c r="BE115" s="261"/>
    </row>
    <row r="116" spans="1:78" s="7" customFormat="1" ht="15" customHeight="1" x14ac:dyDescent="0.2">
      <c r="A116" s="495"/>
      <c r="B116" s="251"/>
      <c r="C116" s="251"/>
      <c r="D116" s="251"/>
      <c r="E116" s="251"/>
      <c r="F116" s="251"/>
      <c r="G116" s="251"/>
      <c r="H116" s="251"/>
      <c r="I116" s="251"/>
      <c r="J116" s="251"/>
      <c r="K116" s="251"/>
      <c r="L116" s="251"/>
      <c r="M116" s="251"/>
      <c r="N116" s="251"/>
      <c r="O116" s="251"/>
      <c r="P116" s="251"/>
      <c r="Q116" s="251"/>
      <c r="R116" s="251"/>
      <c r="S116" s="251"/>
      <c r="T116" s="268"/>
      <c r="U116" s="269"/>
      <c r="V116" s="269"/>
      <c r="W116" s="269"/>
      <c r="X116" s="269"/>
      <c r="Y116" s="270"/>
      <c r="Z116" s="280"/>
      <c r="AA116" s="280"/>
      <c r="AB116" s="280"/>
      <c r="AC116" s="280"/>
      <c r="AD116" s="280"/>
      <c r="AE116" s="280"/>
      <c r="AF116" s="280"/>
      <c r="AG116" s="280"/>
      <c r="AH116" s="280"/>
      <c r="AI116" s="282"/>
      <c r="AJ116" s="282"/>
      <c r="AK116" s="282"/>
      <c r="AL116" s="280"/>
      <c r="AM116" s="280"/>
      <c r="AN116" s="280"/>
      <c r="AO116" s="280"/>
      <c r="AP116" s="280"/>
      <c r="AQ116" s="280"/>
      <c r="AR116" s="282"/>
      <c r="AS116" s="282"/>
      <c r="AT116" s="284"/>
      <c r="AU116" s="288"/>
      <c r="AV116" s="289"/>
      <c r="AW116" s="289"/>
      <c r="AX116" s="290"/>
      <c r="AY116" s="296"/>
      <c r="AZ116" s="289"/>
      <c r="BA116" s="289"/>
      <c r="BB116" s="297"/>
      <c r="BC116" s="262"/>
      <c r="BD116" s="263"/>
      <c r="BE116" s="264"/>
    </row>
    <row r="117" spans="1:78" s="7" customFormat="1" ht="15" customHeight="1" x14ac:dyDescent="0.2">
      <c r="A117" s="495"/>
      <c r="B117" s="251"/>
      <c r="C117" s="251"/>
      <c r="D117" s="251"/>
      <c r="E117" s="251"/>
      <c r="F117" s="251"/>
      <c r="G117" s="251"/>
      <c r="H117" s="251"/>
      <c r="I117" s="251"/>
      <c r="J117" s="251"/>
      <c r="K117" s="251"/>
      <c r="L117" s="251"/>
      <c r="M117" s="251"/>
      <c r="N117" s="251"/>
      <c r="O117" s="251"/>
      <c r="P117" s="251"/>
      <c r="Q117" s="251"/>
      <c r="R117" s="251"/>
      <c r="S117" s="251"/>
      <c r="T117" s="268"/>
      <c r="U117" s="269"/>
      <c r="V117" s="269"/>
      <c r="W117" s="269"/>
      <c r="X117" s="269"/>
      <c r="Y117" s="270"/>
      <c r="Z117" s="280"/>
      <c r="AA117" s="280"/>
      <c r="AB117" s="280"/>
      <c r="AC117" s="280"/>
      <c r="AD117" s="280"/>
      <c r="AE117" s="280"/>
      <c r="AF117" s="280"/>
      <c r="AG117" s="280"/>
      <c r="AH117" s="280"/>
      <c r="AI117" s="282"/>
      <c r="AJ117" s="282"/>
      <c r="AK117" s="282"/>
      <c r="AL117" s="280"/>
      <c r="AM117" s="280"/>
      <c r="AN117" s="280"/>
      <c r="AO117" s="280"/>
      <c r="AP117" s="280"/>
      <c r="AQ117" s="280"/>
      <c r="AR117" s="282"/>
      <c r="AS117" s="282"/>
      <c r="AT117" s="284"/>
      <c r="AU117" s="288"/>
      <c r="AV117" s="289"/>
      <c r="AW117" s="289"/>
      <c r="AX117" s="290"/>
      <c r="AY117" s="296"/>
      <c r="AZ117" s="289"/>
      <c r="BA117" s="289"/>
      <c r="BB117" s="297"/>
      <c r="BC117" s="262"/>
      <c r="BD117" s="263"/>
      <c r="BE117" s="264"/>
    </row>
    <row r="118" spans="1:78" s="7" customFormat="1" ht="15" customHeight="1" x14ac:dyDescent="0.2">
      <c r="A118" s="495"/>
      <c r="B118" s="251"/>
      <c r="C118" s="251"/>
      <c r="D118" s="251"/>
      <c r="E118" s="251"/>
      <c r="F118" s="251"/>
      <c r="G118" s="251"/>
      <c r="H118" s="251"/>
      <c r="I118" s="251"/>
      <c r="J118" s="251"/>
      <c r="K118" s="251"/>
      <c r="L118" s="251"/>
      <c r="M118" s="251"/>
      <c r="N118" s="251"/>
      <c r="O118" s="251"/>
      <c r="P118" s="251"/>
      <c r="Q118" s="251"/>
      <c r="R118" s="251"/>
      <c r="S118" s="251"/>
      <c r="T118" s="271"/>
      <c r="U118" s="272"/>
      <c r="V118" s="272"/>
      <c r="W118" s="272"/>
      <c r="X118" s="272"/>
      <c r="Y118" s="273"/>
      <c r="Z118" s="280"/>
      <c r="AA118" s="280"/>
      <c r="AB118" s="280"/>
      <c r="AC118" s="280"/>
      <c r="AD118" s="280"/>
      <c r="AE118" s="280"/>
      <c r="AF118" s="280"/>
      <c r="AG118" s="280"/>
      <c r="AH118" s="280"/>
      <c r="AI118" s="282"/>
      <c r="AJ118" s="282"/>
      <c r="AK118" s="282"/>
      <c r="AL118" s="280"/>
      <c r="AM118" s="280"/>
      <c r="AN118" s="280"/>
      <c r="AO118" s="280"/>
      <c r="AP118" s="280"/>
      <c r="AQ118" s="280"/>
      <c r="AR118" s="282"/>
      <c r="AS118" s="282"/>
      <c r="AT118" s="284"/>
      <c r="AU118" s="291"/>
      <c r="AV118" s="292"/>
      <c r="AW118" s="292"/>
      <c r="AX118" s="293"/>
      <c r="AY118" s="298"/>
      <c r="AZ118" s="292"/>
      <c r="BA118" s="292"/>
      <c r="BB118" s="299"/>
      <c r="BC118" s="262"/>
      <c r="BD118" s="263"/>
      <c r="BE118" s="264"/>
    </row>
    <row r="119" spans="1:78" s="7" customFormat="1" ht="16.5" thickBot="1" x14ac:dyDescent="0.25">
      <c r="A119" s="495"/>
      <c r="B119" s="251"/>
      <c r="C119" s="251"/>
      <c r="D119" s="251"/>
      <c r="E119" s="251"/>
      <c r="F119" s="251"/>
      <c r="G119" s="251"/>
      <c r="H119" s="251"/>
      <c r="I119" s="251"/>
      <c r="J119" s="251"/>
      <c r="K119" s="251"/>
      <c r="L119" s="251"/>
      <c r="M119" s="251"/>
      <c r="N119" s="251"/>
      <c r="O119" s="251"/>
      <c r="P119" s="251"/>
      <c r="Q119" s="251"/>
      <c r="R119" s="251"/>
      <c r="S119" s="251"/>
      <c r="T119" s="404" t="s">
        <v>21</v>
      </c>
      <c r="U119" s="404"/>
      <c r="V119" s="404"/>
      <c r="W119" s="404" t="s">
        <v>2</v>
      </c>
      <c r="X119" s="404"/>
      <c r="Y119" s="404"/>
      <c r="Z119" s="280"/>
      <c r="AA119" s="280"/>
      <c r="AB119" s="280"/>
      <c r="AC119" s="280"/>
      <c r="AD119" s="280"/>
      <c r="AE119" s="280"/>
      <c r="AF119" s="280"/>
      <c r="AG119" s="280"/>
      <c r="AH119" s="280"/>
      <c r="AI119" s="282"/>
      <c r="AJ119" s="282"/>
      <c r="AK119" s="282"/>
      <c r="AL119" s="280"/>
      <c r="AM119" s="280"/>
      <c r="AN119" s="280"/>
      <c r="AO119" s="280"/>
      <c r="AP119" s="280"/>
      <c r="AQ119" s="280"/>
      <c r="AR119" s="282"/>
      <c r="AS119" s="282"/>
      <c r="AT119" s="284"/>
      <c r="AU119" s="340" t="s">
        <v>25</v>
      </c>
      <c r="AV119" s="341"/>
      <c r="AW119" s="341"/>
      <c r="AX119" s="341"/>
      <c r="AY119" s="341"/>
      <c r="AZ119" s="341"/>
      <c r="BA119" s="341"/>
      <c r="BB119" s="342"/>
      <c r="BC119" s="262"/>
      <c r="BD119" s="263"/>
      <c r="BE119" s="264"/>
    </row>
    <row r="120" spans="1:78" s="7" customFormat="1" ht="15" customHeight="1" thickBot="1" x14ac:dyDescent="0.25">
      <c r="A120" s="81">
        <v>1</v>
      </c>
      <c r="B120" s="373">
        <v>2</v>
      </c>
      <c r="C120" s="373"/>
      <c r="D120" s="373"/>
      <c r="E120" s="373"/>
      <c r="F120" s="373"/>
      <c r="G120" s="373"/>
      <c r="H120" s="373"/>
      <c r="I120" s="373"/>
      <c r="J120" s="373"/>
      <c r="K120" s="373"/>
      <c r="L120" s="373"/>
      <c r="M120" s="373"/>
      <c r="N120" s="373"/>
      <c r="O120" s="373"/>
      <c r="P120" s="373"/>
      <c r="Q120" s="373"/>
      <c r="R120" s="373"/>
      <c r="S120" s="373"/>
      <c r="T120" s="301">
        <v>3</v>
      </c>
      <c r="U120" s="301"/>
      <c r="V120" s="301"/>
      <c r="W120" s="301">
        <v>4</v>
      </c>
      <c r="X120" s="301"/>
      <c r="Y120" s="301"/>
      <c r="Z120" s="301">
        <v>5</v>
      </c>
      <c r="AA120" s="301"/>
      <c r="AB120" s="301"/>
      <c r="AC120" s="301">
        <v>6</v>
      </c>
      <c r="AD120" s="301"/>
      <c r="AE120" s="301"/>
      <c r="AF120" s="301">
        <v>7</v>
      </c>
      <c r="AG120" s="301"/>
      <c r="AH120" s="301"/>
      <c r="AI120" s="301">
        <v>8</v>
      </c>
      <c r="AJ120" s="301"/>
      <c r="AK120" s="301"/>
      <c r="AL120" s="301">
        <v>9</v>
      </c>
      <c r="AM120" s="301"/>
      <c r="AN120" s="301"/>
      <c r="AO120" s="301">
        <v>10</v>
      </c>
      <c r="AP120" s="301"/>
      <c r="AQ120" s="301"/>
      <c r="AR120" s="301">
        <v>11</v>
      </c>
      <c r="AS120" s="301"/>
      <c r="AT120" s="312"/>
      <c r="AU120" s="331">
        <v>12</v>
      </c>
      <c r="AV120" s="301"/>
      <c r="AW120" s="301"/>
      <c r="AX120" s="301"/>
      <c r="AY120" s="301">
        <v>13</v>
      </c>
      <c r="AZ120" s="301"/>
      <c r="BA120" s="301"/>
      <c r="BB120" s="301"/>
      <c r="BC120" s="301">
        <v>14</v>
      </c>
      <c r="BD120" s="301"/>
      <c r="BE120" s="312"/>
    </row>
    <row r="121" spans="1:78" s="7" customFormat="1" ht="15" customHeight="1" x14ac:dyDescent="0.2">
      <c r="A121" s="69">
        <v>1</v>
      </c>
      <c r="B121" s="419" t="s">
        <v>148</v>
      </c>
      <c r="C121" s="497"/>
      <c r="D121" s="497"/>
      <c r="E121" s="497"/>
      <c r="F121" s="497"/>
      <c r="G121" s="497"/>
      <c r="H121" s="497"/>
      <c r="I121" s="497"/>
      <c r="J121" s="497"/>
      <c r="K121" s="497"/>
      <c r="L121" s="497"/>
      <c r="M121" s="497"/>
      <c r="N121" s="497"/>
      <c r="O121" s="497"/>
      <c r="P121" s="497"/>
      <c r="Q121" s="497"/>
      <c r="R121" s="497"/>
      <c r="S121" s="498"/>
      <c r="T121" s="374"/>
      <c r="U121" s="375"/>
      <c r="V121" s="376"/>
      <c r="W121" s="305"/>
      <c r="X121" s="305"/>
      <c r="Y121" s="305"/>
      <c r="Z121" s="304"/>
      <c r="AA121" s="304"/>
      <c r="AB121" s="304"/>
      <c r="AC121" s="374"/>
      <c r="AD121" s="375"/>
      <c r="AE121" s="376"/>
      <c r="AF121" s="374"/>
      <c r="AG121" s="375"/>
      <c r="AH121" s="376"/>
      <c r="AI121" s="374"/>
      <c r="AJ121" s="375"/>
      <c r="AK121" s="376"/>
      <c r="AL121" s="304"/>
      <c r="AM121" s="304"/>
      <c r="AN121" s="304"/>
      <c r="AO121" s="374"/>
      <c r="AP121" s="375"/>
      <c r="AQ121" s="376"/>
      <c r="AR121" s="304"/>
      <c r="AS121" s="304"/>
      <c r="AT121" s="391"/>
      <c r="AU121" s="625"/>
      <c r="AV121" s="304"/>
      <c r="AW121" s="304"/>
      <c r="AX121" s="304"/>
      <c r="AY121" s="304"/>
      <c r="AZ121" s="304"/>
      <c r="BA121" s="304"/>
      <c r="BB121" s="304"/>
      <c r="BC121" s="252">
        <v>10</v>
      </c>
      <c r="BD121" s="252"/>
      <c r="BE121" s="255"/>
      <c r="BI121" s="419" t="s">
        <v>114</v>
      </c>
      <c r="BJ121" s="497"/>
      <c r="BK121" s="497"/>
      <c r="BL121" s="497"/>
      <c r="BM121" s="497"/>
      <c r="BN121" s="497"/>
      <c r="BO121" s="497"/>
      <c r="BP121" s="497"/>
      <c r="BQ121" s="497"/>
      <c r="BR121" s="497"/>
      <c r="BS121" s="497"/>
      <c r="BT121" s="497"/>
      <c r="BU121" s="497"/>
      <c r="BV121" s="497"/>
      <c r="BW121" s="497"/>
      <c r="BX121" s="497"/>
      <c r="BY121" s="497"/>
      <c r="BZ121" s="498"/>
    </row>
    <row r="122" spans="1:78" s="7" customFormat="1" ht="15" customHeight="1" x14ac:dyDescent="0.2">
      <c r="A122" s="68">
        <v>2</v>
      </c>
      <c r="B122" s="344" t="s">
        <v>149</v>
      </c>
      <c r="C122" s="345"/>
      <c r="D122" s="345"/>
      <c r="E122" s="345"/>
      <c r="F122" s="345"/>
      <c r="G122" s="345"/>
      <c r="H122" s="345"/>
      <c r="I122" s="345"/>
      <c r="J122" s="345"/>
      <c r="K122" s="345"/>
      <c r="L122" s="345"/>
      <c r="M122" s="345"/>
      <c r="N122" s="345"/>
      <c r="O122" s="345"/>
      <c r="P122" s="345"/>
      <c r="Q122" s="345"/>
      <c r="R122" s="345"/>
      <c r="S122" s="346"/>
      <c r="T122" s="313"/>
      <c r="U122" s="314"/>
      <c r="V122" s="315"/>
      <c r="W122" s="326"/>
      <c r="X122" s="327"/>
      <c r="Y122" s="328"/>
      <c r="Z122" s="277"/>
      <c r="AA122" s="277"/>
      <c r="AB122" s="277"/>
      <c r="AC122" s="313"/>
      <c r="AD122" s="314"/>
      <c r="AE122" s="315"/>
      <c r="AF122" s="313"/>
      <c r="AG122" s="314"/>
      <c r="AH122" s="315"/>
      <c r="AI122" s="313"/>
      <c r="AJ122" s="314"/>
      <c r="AK122" s="315"/>
      <c r="AL122" s="277"/>
      <c r="AM122" s="277"/>
      <c r="AN122" s="277"/>
      <c r="AO122" s="313"/>
      <c r="AP122" s="314"/>
      <c r="AQ122" s="315"/>
      <c r="AR122" s="277"/>
      <c r="AS122" s="277"/>
      <c r="AT122" s="278"/>
      <c r="AU122" s="276"/>
      <c r="AV122" s="277"/>
      <c r="AW122" s="277"/>
      <c r="AX122" s="277"/>
      <c r="AY122" s="277"/>
      <c r="AZ122" s="277"/>
      <c r="BA122" s="277"/>
      <c r="BB122" s="277"/>
      <c r="BC122" s="274">
        <v>8</v>
      </c>
      <c r="BD122" s="274"/>
      <c r="BE122" s="300"/>
      <c r="BI122" s="344" t="s">
        <v>115</v>
      </c>
      <c r="BJ122" s="345"/>
      <c r="BK122" s="345"/>
      <c r="BL122" s="345"/>
      <c r="BM122" s="345"/>
      <c r="BN122" s="345"/>
      <c r="BO122" s="345"/>
      <c r="BP122" s="345"/>
      <c r="BQ122" s="345"/>
      <c r="BR122" s="345"/>
      <c r="BS122" s="345"/>
      <c r="BT122" s="345"/>
      <c r="BU122" s="345"/>
      <c r="BV122" s="345"/>
      <c r="BW122" s="345"/>
      <c r="BX122" s="345"/>
      <c r="BY122" s="345"/>
      <c r="BZ122" s="346"/>
    </row>
    <row r="123" spans="1:78" s="7" customFormat="1" ht="15" customHeight="1" x14ac:dyDescent="0.2">
      <c r="A123" s="68">
        <v>3</v>
      </c>
      <c r="B123" s="344" t="s">
        <v>150</v>
      </c>
      <c r="C123" s="345"/>
      <c r="D123" s="345"/>
      <c r="E123" s="345"/>
      <c r="F123" s="345"/>
      <c r="G123" s="345"/>
      <c r="H123" s="345"/>
      <c r="I123" s="345"/>
      <c r="J123" s="345"/>
      <c r="K123" s="345"/>
      <c r="L123" s="345"/>
      <c r="M123" s="345"/>
      <c r="N123" s="345"/>
      <c r="O123" s="345"/>
      <c r="P123" s="345"/>
      <c r="Q123" s="345"/>
      <c r="R123" s="345"/>
      <c r="S123" s="346"/>
      <c r="T123" s="313"/>
      <c r="U123" s="314"/>
      <c r="V123" s="315"/>
      <c r="W123" s="326"/>
      <c r="X123" s="327"/>
      <c r="Y123" s="328"/>
      <c r="Z123" s="277"/>
      <c r="AA123" s="277"/>
      <c r="AB123" s="277"/>
      <c r="AC123" s="313"/>
      <c r="AD123" s="314"/>
      <c r="AE123" s="315"/>
      <c r="AF123" s="313"/>
      <c r="AG123" s="314"/>
      <c r="AH123" s="315"/>
      <c r="AI123" s="313"/>
      <c r="AJ123" s="314"/>
      <c r="AK123" s="315"/>
      <c r="AL123" s="277"/>
      <c r="AM123" s="277"/>
      <c r="AN123" s="277"/>
      <c r="AO123" s="313"/>
      <c r="AP123" s="314"/>
      <c r="AQ123" s="315"/>
      <c r="AR123" s="277"/>
      <c r="AS123" s="277"/>
      <c r="AT123" s="278"/>
      <c r="AU123" s="276"/>
      <c r="AV123" s="277"/>
      <c r="AW123" s="277"/>
      <c r="AX123" s="277"/>
      <c r="AY123" s="277"/>
      <c r="AZ123" s="277"/>
      <c r="BA123" s="277"/>
      <c r="BB123" s="277"/>
      <c r="BC123" s="274">
        <v>8</v>
      </c>
      <c r="BD123" s="274"/>
      <c r="BE123" s="300"/>
      <c r="BI123" s="344" t="s">
        <v>116</v>
      </c>
      <c r="BJ123" s="345"/>
      <c r="BK123" s="345"/>
      <c r="BL123" s="345"/>
      <c r="BM123" s="345"/>
      <c r="BN123" s="345"/>
      <c r="BO123" s="345"/>
      <c r="BP123" s="345"/>
      <c r="BQ123" s="345"/>
      <c r="BR123" s="345"/>
      <c r="BS123" s="345"/>
      <c r="BT123" s="345"/>
      <c r="BU123" s="345"/>
      <c r="BV123" s="345"/>
      <c r="BW123" s="345"/>
      <c r="BX123" s="345"/>
      <c r="BY123" s="345"/>
      <c r="BZ123" s="346"/>
    </row>
    <row r="124" spans="1:78" s="8" customFormat="1" ht="15" customHeight="1" x14ac:dyDescent="0.25">
      <c r="A124" s="68">
        <v>4</v>
      </c>
      <c r="B124" s="344" t="s">
        <v>151</v>
      </c>
      <c r="C124" s="345"/>
      <c r="D124" s="345"/>
      <c r="E124" s="345"/>
      <c r="F124" s="345"/>
      <c r="G124" s="345"/>
      <c r="H124" s="345"/>
      <c r="I124" s="345"/>
      <c r="J124" s="345"/>
      <c r="K124" s="345"/>
      <c r="L124" s="345"/>
      <c r="M124" s="345"/>
      <c r="N124" s="345"/>
      <c r="O124" s="345"/>
      <c r="P124" s="345"/>
      <c r="Q124" s="345"/>
      <c r="R124" s="345"/>
      <c r="S124" s="346"/>
      <c r="T124" s="313"/>
      <c r="U124" s="314"/>
      <c r="V124" s="315"/>
      <c r="W124" s="367"/>
      <c r="X124" s="367"/>
      <c r="Y124" s="367"/>
      <c r="Z124" s="277"/>
      <c r="AA124" s="277"/>
      <c r="AB124" s="277"/>
      <c r="AC124" s="313"/>
      <c r="AD124" s="314"/>
      <c r="AE124" s="315"/>
      <c r="AF124" s="313"/>
      <c r="AG124" s="314"/>
      <c r="AH124" s="315"/>
      <c r="AI124" s="313"/>
      <c r="AJ124" s="314"/>
      <c r="AK124" s="315"/>
      <c r="AL124" s="277"/>
      <c r="AM124" s="277"/>
      <c r="AN124" s="277"/>
      <c r="AO124" s="313"/>
      <c r="AP124" s="314"/>
      <c r="AQ124" s="315"/>
      <c r="AR124" s="277"/>
      <c r="AS124" s="277"/>
      <c r="AT124" s="278"/>
      <c r="AU124" s="276"/>
      <c r="AV124" s="277"/>
      <c r="AW124" s="277"/>
      <c r="AX124" s="277"/>
      <c r="AY124" s="277"/>
      <c r="AZ124" s="277"/>
      <c r="BA124" s="277"/>
      <c r="BB124" s="277"/>
      <c r="BC124" s="274">
        <v>10</v>
      </c>
      <c r="BD124" s="274"/>
      <c r="BE124" s="300"/>
      <c r="BI124" s="344" t="s">
        <v>117</v>
      </c>
      <c r="BJ124" s="345"/>
      <c r="BK124" s="345"/>
      <c r="BL124" s="345"/>
      <c r="BM124" s="345"/>
      <c r="BN124" s="345"/>
      <c r="BO124" s="345"/>
      <c r="BP124" s="345"/>
      <c r="BQ124" s="345"/>
      <c r="BR124" s="345"/>
      <c r="BS124" s="345"/>
      <c r="BT124" s="345"/>
      <c r="BU124" s="345"/>
      <c r="BV124" s="345"/>
      <c r="BW124" s="345"/>
      <c r="BX124" s="345"/>
      <c r="BY124" s="345"/>
      <c r="BZ124" s="346"/>
    </row>
    <row r="125" spans="1:78" s="10" customFormat="1" ht="15" customHeight="1" x14ac:dyDescent="0.2">
      <c r="A125" s="68">
        <v>5</v>
      </c>
      <c r="B125" s="344" t="s">
        <v>118</v>
      </c>
      <c r="C125" s="345"/>
      <c r="D125" s="345"/>
      <c r="E125" s="345"/>
      <c r="F125" s="345"/>
      <c r="G125" s="345"/>
      <c r="H125" s="345"/>
      <c r="I125" s="345"/>
      <c r="J125" s="345"/>
      <c r="K125" s="345"/>
      <c r="L125" s="345"/>
      <c r="M125" s="345"/>
      <c r="N125" s="345"/>
      <c r="O125" s="345"/>
      <c r="P125" s="345"/>
      <c r="Q125" s="345"/>
      <c r="R125" s="345"/>
      <c r="S125" s="346"/>
      <c r="T125" s="313"/>
      <c r="U125" s="314"/>
      <c r="V125" s="315"/>
      <c r="W125" s="367"/>
      <c r="X125" s="367"/>
      <c r="Y125" s="367"/>
      <c r="Z125" s="277"/>
      <c r="AA125" s="277"/>
      <c r="AB125" s="277"/>
      <c r="AC125" s="313"/>
      <c r="AD125" s="314"/>
      <c r="AE125" s="315"/>
      <c r="AF125" s="313"/>
      <c r="AG125" s="314"/>
      <c r="AH125" s="315"/>
      <c r="AI125" s="313"/>
      <c r="AJ125" s="314"/>
      <c r="AK125" s="315"/>
      <c r="AL125" s="277"/>
      <c r="AM125" s="277"/>
      <c r="AN125" s="277"/>
      <c r="AO125" s="313"/>
      <c r="AP125" s="314"/>
      <c r="AQ125" s="315"/>
      <c r="AR125" s="277"/>
      <c r="AS125" s="277"/>
      <c r="AT125" s="278"/>
      <c r="AU125" s="276"/>
      <c r="AV125" s="277"/>
      <c r="AW125" s="277"/>
      <c r="AX125" s="277"/>
      <c r="AY125" s="277"/>
      <c r="AZ125" s="277"/>
      <c r="BA125" s="277"/>
      <c r="BB125" s="277"/>
      <c r="BC125" s="274">
        <v>6</v>
      </c>
      <c r="BD125" s="274"/>
      <c r="BE125" s="300"/>
      <c r="BI125" s="344" t="s">
        <v>118</v>
      </c>
      <c r="BJ125" s="345"/>
      <c r="BK125" s="345"/>
      <c r="BL125" s="345"/>
      <c r="BM125" s="345"/>
      <c r="BN125" s="345"/>
      <c r="BO125" s="345"/>
      <c r="BP125" s="345"/>
      <c r="BQ125" s="345"/>
      <c r="BR125" s="345"/>
      <c r="BS125" s="345"/>
      <c r="BT125" s="345"/>
      <c r="BU125" s="345"/>
      <c r="BV125" s="345"/>
      <c r="BW125" s="345"/>
      <c r="BX125" s="345"/>
      <c r="BY125" s="345"/>
      <c r="BZ125" s="346"/>
    </row>
    <row r="126" spans="1:78" s="8" customFormat="1" ht="15" customHeight="1" x14ac:dyDescent="0.25">
      <c r="A126" s="68">
        <v>6</v>
      </c>
      <c r="B126" s="344" t="s">
        <v>152</v>
      </c>
      <c r="C126" s="345"/>
      <c r="D126" s="345"/>
      <c r="E126" s="345"/>
      <c r="F126" s="345"/>
      <c r="G126" s="345"/>
      <c r="H126" s="345"/>
      <c r="I126" s="345"/>
      <c r="J126" s="345"/>
      <c r="K126" s="345"/>
      <c r="L126" s="345"/>
      <c r="M126" s="345"/>
      <c r="N126" s="345"/>
      <c r="O126" s="345"/>
      <c r="P126" s="345"/>
      <c r="Q126" s="345"/>
      <c r="R126" s="345"/>
      <c r="S126" s="346"/>
      <c r="T126" s="313"/>
      <c r="U126" s="314"/>
      <c r="V126" s="315"/>
      <c r="W126" s="367"/>
      <c r="X126" s="367"/>
      <c r="Y126" s="367"/>
      <c r="Z126" s="277"/>
      <c r="AA126" s="277"/>
      <c r="AB126" s="277"/>
      <c r="AC126" s="313"/>
      <c r="AD126" s="314"/>
      <c r="AE126" s="315"/>
      <c r="AF126" s="313"/>
      <c r="AG126" s="314"/>
      <c r="AH126" s="315"/>
      <c r="AI126" s="313"/>
      <c r="AJ126" s="314"/>
      <c r="AK126" s="315"/>
      <c r="AL126" s="277"/>
      <c r="AM126" s="277"/>
      <c r="AN126" s="277"/>
      <c r="AO126" s="313"/>
      <c r="AP126" s="314"/>
      <c r="AQ126" s="315"/>
      <c r="AR126" s="277"/>
      <c r="AS126" s="277"/>
      <c r="AT126" s="278"/>
      <c r="AU126" s="276"/>
      <c r="AV126" s="277"/>
      <c r="AW126" s="277"/>
      <c r="AX126" s="277"/>
      <c r="AY126" s="277"/>
      <c r="AZ126" s="277"/>
      <c r="BA126" s="277"/>
      <c r="BB126" s="277"/>
      <c r="BC126" s="274">
        <v>6</v>
      </c>
      <c r="BD126" s="274"/>
      <c r="BE126" s="300"/>
      <c r="BI126" s="344" t="s">
        <v>119</v>
      </c>
      <c r="BJ126" s="345"/>
      <c r="BK126" s="345"/>
      <c r="BL126" s="345"/>
      <c r="BM126" s="345"/>
      <c r="BN126" s="345"/>
      <c r="BO126" s="345"/>
      <c r="BP126" s="345"/>
      <c r="BQ126" s="345"/>
      <c r="BR126" s="345"/>
      <c r="BS126" s="345"/>
      <c r="BT126" s="345"/>
      <c r="BU126" s="345"/>
      <c r="BV126" s="345"/>
      <c r="BW126" s="345"/>
      <c r="BX126" s="345"/>
      <c r="BY126" s="345"/>
      <c r="BZ126" s="346"/>
    </row>
    <row r="127" spans="1:78" ht="15" customHeight="1" x14ac:dyDescent="0.2">
      <c r="A127" s="68">
        <v>7</v>
      </c>
      <c r="B127" s="344" t="s">
        <v>153</v>
      </c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6"/>
      <c r="T127" s="313"/>
      <c r="U127" s="314"/>
      <c r="V127" s="315"/>
      <c r="W127" s="367"/>
      <c r="X127" s="367"/>
      <c r="Y127" s="367"/>
      <c r="Z127" s="277"/>
      <c r="AA127" s="277"/>
      <c r="AB127" s="277"/>
      <c r="AC127" s="313"/>
      <c r="AD127" s="314"/>
      <c r="AE127" s="315"/>
      <c r="AF127" s="313"/>
      <c r="AG127" s="314"/>
      <c r="AH127" s="315"/>
      <c r="AI127" s="313"/>
      <c r="AJ127" s="314"/>
      <c r="AK127" s="315"/>
      <c r="AL127" s="277"/>
      <c r="AM127" s="277"/>
      <c r="AN127" s="277"/>
      <c r="AO127" s="313"/>
      <c r="AP127" s="314"/>
      <c r="AQ127" s="315"/>
      <c r="AR127" s="277"/>
      <c r="AS127" s="277"/>
      <c r="AT127" s="278"/>
      <c r="AU127" s="276"/>
      <c r="AV127" s="277"/>
      <c r="AW127" s="277"/>
      <c r="AX127" s="277"/>
      <c r="AY127" s="277"/>
      <c r="AZ127" s="277"/>
      <c r="BA127" s="277"/>
      <c r="BB127" s="277"/>
      <c r="BC127" s="274">
        <v>3</v>
      </c>
      <c r="BD127" s="274"/>
      <c r="BE127" s="300"/>
      <c r="BI127" s="344" t="s">
        <v>120</v>
      </c>
      <c r="BJ127" s="345"/>
      <c r="BK127" s="345"/>
      <c r="BL127" s="345"/>
      <c r="BM127" s="345"/>
      <c r="BN127" s="345"/>
      <c r="BO127" s="345"/>
      <c r="BP127" s="345"/>
      <c r="BQ127" s="345"/>
      <c r="BR127" s="345"/>
      <c r="BS127" s="345"/>
      <c r="BT127" s="345"/>
      <c r="BU127" s="345"/>
      <c r="BV127" s="345"/>
      <c r="BW127" s="345"/>
      <c r="BX127" s="345"/>
      <c r="BY127" s="345"/>
      <c r="BZ127" s="346"/>
    </row>
    <row r="128" spans="1:78" s="49" customFormat="1" ht="18" x14ac:dyDescent="0.25">
      <c r="A128" s="68">
        <v>8</v>
      </c>
      <c r="B128" s="344" t="s">
        <v>154</v>
      </c>
      <c r="C128" s="345"/>
      <c r="D128" s="345"/>
      <c r="E128" s="345"/>
      <c r="F128" s="345"/>
      <c r="G128" s="345"/>
      <c r="H128" s="345"/>
      <c r="I128" s="345"/>
      <c r="J128" s="345"/>
      <c r="K128" s="345"/>
      <c r="L128" s="345"/>
      <c r="M128" s="345"/>
      <c r="N128" s="345"/>
      <c r="O128" s="345"/>
      <c r="P128" s="345"/>
      <c r="Q128" s="345"/>
      <c r="R128" s="345"/>
      <c r="S128" s="346"/>
      <c r="T128" s="313"/>
      <c r="U128" s="314"/>
      <c r="V128" s="315"/>
      <c r="W128" s="367"/>
      <c r="X128" s="367"/>
      <c r="Y128" s="367"/>
      <c r="Z128" s="277"/>
      <c r="AA128" s="277"/>
      <c r="AB128" s="277"/>
      <c r="AC128" s="313"/>
      <c r="AD128" s="314"/>
      <c r="AE128" s="315"/>
      <c r="AF128" s="313"/>
      <c r="AG128" s="314"/>
      <c r="AH128" s="315"/>
      <c r="AI128" s="313"/>
      <c r="AJ128" s="314"/>
      <c r="AK128" s="315"/>
      <c r="AL128" s="277"/>
      <c r="AM128" s="277"/>
      <c r="AN128" s="277"/>
      <c r="AO128" s="313"/>
      <c r="AP128" s="314"/>
      <c r="AQ128" s="315"/>
      <c r="AR128" s="277"/>
      <c r="AS128" s="277"/>
      <c r="AT128" s="278"/>
      <c r="AU128" s="276"/>
      <c r="AV128" s="277"/>
      <c r="AW128" s="277"/>
      <c r="AX128" s="277"/>
      <c r="AY128" s="277"/>
      <c r="AZ128" s="277"/>
      <c r="BA128" s="277"/>
      <c r="BB128" s="277"/>
      <c r="BC128" s="274">
        <v>12</v>
      </c>
      <c r="BD128" s="274"/>
      <c r="BE128" s="300"/>
      <c r="BI128" s="344" t="s">
        <v>121</v>
      </c>
      <c r="BJ128" s="345"/>
      <c r="BK128" s="345"/>
      <c r="BL128" s="345"/>
      <c r="BM128" s="345"/>
      <c r="BN128" s="345"/>
      <c r="BO128" s="345"/>
      <c r="BP128" s="345"/>
      <c r="BQ128" s="345"/>
      <c r="BR128" s="345"/>
      <c r="BS128" s="345"/>
      <c r="BT128" s="345"/>
      <c r="BU128" s="345"/>
      <c r="BV128" s="345"/>
      <c r="BW128" s="345"/>
      <c r="BX128" s="345"/>
      <c r="BY128" s="345"/>
      <c r="BZ128" s="346"/>
    </row>
    <row r="129" spans="1:78" s="49" customFormat="1" ht="18" x14ac:dyDescent="0.25">
      <c r="A129" s="68">
        <v>9</v>
      </c>
      <c r="B129" s="344" t="s">
        <v>155</v>
      </c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45"/>
      <c r="O129" s="345"/>
      <c r="P129" s="345"/>
      <c r="Q129" s="345"/>
      <c r="R129" s="345"/>
      <c r="S129" s="346"/>
      <c r="T129" s="313"/>
      <c r="U129" s="314"/>
      <c r="V129" s="315"/>
      <c r="W129" s="626"/>
      <c r="X129" s="626"/>
      <c r="Y129" s="626"/>
      <c r="Z129" s="277"/>
      <c r="AA129" s="277"/>
      <c r="AB129" s="277"/>
      <c r="AC129" s="313"/>
      <c r="AD129" s="314"/>
      <c r="AE129" s="315"/>
      <c r="AF129" s="313"/>
      <c r="AG129" s="314"/>
      <c r="AH129" s="315"/>
      <c r="AI129" s="313"/>
      <c r="AJ129" s="314"/>
      <c r="AK129" s="315"/>
      <c r="AL129" s="277"/>
      <c r="AM129" s="277"/>
      <c r="AN129" s="277"/>
      <c r="AO129" s="313"/>
      <c r="AP129" s="314"/>
      <c r="AQ129" s="315"/>
      <c r="AR129" s="277"/>
      <c r="AS129" s="277"/>
      <c r="AT129" s="278"/>
      <c r="AU129" s="276"/>
      <c r="AV129" s="277"/>
      <c r="AW129" s="277"/>
      <c r="AX129" s="277"/>
      <c r="AY129" s="277"/>
      <c r="AZ129" s="277"/>
      <c r="BA129" s="277"/>
      <c r="BB129" s="277"/>
      <c r="BC129" s="274">
        <v>6</v>
      </c>
      <c r="BD129" s="274"/>
      <c r="BE129" s="300"/>
      <c r="BI129" s="344" t="s">
        <v>122</v>
      </c>
      <c r="BJ129" s="345"/>
      <c r="BK129" s="345"/>
      <c r="BL129" s="345"/>
      <c r="BM129" s="345"/>
      <c r="BN129" s="345"/>
      <c r="BO129" s="345"/>
      <c r="BP129" s="345"/>
      <c r="BQ129" s="345"/>
      <c r="BR129" s="345"/>
      <c r="BS129" s="345"/>
      <c r="BT129" s="345"/>
      <c r="BU129" s="345"/>
      <c r="BV129" s="345"/>
      <c r="BW129" s="345"/>
      <c r="BX129" s="345"/>
      <c r="BY129" s="345"/>
      <c r="BZ129" s="346"/>
    </row>
    <row r="130" spans="1:78" s="10" customFormat="1" ht="14.1" customHeight="1" x14ac:dyDescent="0.2">
      <c r="A130" s="38"/>
      <c r="B130" s="274"/>
      <c r="C130" s="274"/>
      <c r="D130" s="274"/>
      <c r="E130" s="274"/>
      <c r="F130" s="274"/>
      <c r="G130" s="274"/>
      <c r="H130" s="274"/>
      <c r="I130" s="274"/>
      <c r="J130" s="274"/>
      <c r="K130" s="274"/>
      <c r="L130" s="274"/>
      <c r="M130" s="274"/>
      <c r="N130" s="274"/>
      <c r="O130" s="274"/>
      <c r="P130" s="274"/>
      <c r="Q130" s="274"/>
      <c r="R130" s="274"/>
      <c r="S130" s="274"/>
      <c r="T130" s="274">
        <f>Z130+AR130</f>
        <v>0</v>
      </c>
      <c r="U130" s="274"/>
      <c r="V130" s="274"/>
      <c r="W130" s="381">
        <f>SUM(W121:W128)</f>
        <v>0</v>
      </c>
      <c r="X130" s="381"/>
      <c r="Y130" s="381"/>
      <c r="Z130" s="274">
        <f>SUM(Z121:Z128)</f>
        <v>0</v>
      </c>
      <c r="AA130" s="274"/>
      <c r="AB130" s="274"/>
      <c r="AC130" s="274">
        <f>SUM(AC121:AC128)</f>
        <v>0</v>
      </c>
      <c r="AD130" s="274"/>
      <c r="AE130" s="274"/>
      <c r="AF130" s="274">
        <f>SUM(AF121:AF128)</f>
        <v>0</v>
      </c>
      <c r="AG130" s="274"/>
      <c r="AH130" s="274"/>
      <c r="AI130" s="274">
        <f>SUM(AI121:AI128)</f>
        <v>0</v>
      </c>
      <c r="AJ130" s="274"/>
      <c r="AK130" s="274"/>
      <c r="AL130" s="274">
        <f>SUM(AL121:AL128)</f>
        <v>0</v>
      </c>
      <c r="AM130" s="274"/>
      <c r="AN130" s="274"/>
      <c r="AO130" s="274">
        <f>SUM(AO121:AO128)</f>
        <v>0</v>
      </c>
      <c r="AP130" s="274"/>
      <c r="AQ130" s="274"/>
      <c r="AR130" s="274">
        <f>SUM(AR121:AR128)</f>
        <v>0</v>
      </c>
      <c r="AS130" s="274"/>
      <c r="AT130" s="274"/>
      <c r="AU130" s="354">
        <f>SUM(AU121:AX128)</f>
        <v>0</v>
      </c>
      <c r="AV130" s="314"/>
      <c r="AW130" s="314"/>
      <c r="AX130" s="315"/>
      <c r="AY130" s="313">
        <f>SUM(AY121:BB128)</f>
        <v>0</v>
      </c>
      <c r="AZ130" s="314"/>
      <c r="BA130" s="314"/>
      <c r="BB130" s="355"/>
      <c r="BC130" s="494">
        <f>SUM(BC121:BE128)</f>
        <v>63</v>
      </c>
      <c r="BD130" s="274"/>
      <c r="BE130" s="300"/>
    </row>
    <row r="131" spans="1:78" s="49" customFormat="1" ht="18" x14ac:dyDescent="0.25">
      <c r="A131" s="5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25"/>
      <c r="X131" s="25"/>
      <c r="Y131" s="25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80"/>
      <c r="AP131" s="80"/>
      <c r="AQ131" s="80"/>
      <c r="AR131" s="80"/>
      <c r="AS131" s="80"/>
      <c r="AT131" s="80"/>
      <c r="AU131" s="71"/>
      <c r="AV131" s="71"/>
      <c r="AW131" s="71"/>
      <c r="AX131" s="71"/>
      <c r="AY131" s="71"/>
      <c r="AZ131" s="71"/>
      <c r="BA131" s="71"/>
      <c r="BB131" s="71"/>
      <c r="BC131" s="80"/>
      <c r="BD131" s="80"/>
      <c r="BE131" s="80"/>
    </row>
    <row r="132" spans="1:78" s="49" customFormat="1" ht="18" x14ac:dyDescent="0.25">
      <c r="A132" s="72"/>
      <c r="B132" s="607"/>
      <c r="C132" s="607"/>
      <c r="D132" s="607"/>
      <c r="E132" s="607"/>
      <c r="F132" s="607"/>
      <c r="G132" s="607"/>
      <c r="H132" s="607"/>
      <c r="I132" s="607"/>
      <c r="J132" s="607"/>
      <c r="K132" s="607"/>
      <c r="L132" s="607"/>
      <c r="M132" s="607"/>
      <c r="N132" s="607"/>
      <c r="O132" s="607"/>
      <c r="P132" s="607"/>
      <c r="Q132" s="607"/>
      <c r="R132" s="607"/>
      <c r="S132" s="607"/>
      <c r="T132" s="72"/>
      <c r="U132" s="72"/>
      <c r="V132" s="72"/>
      <c r="W132" s="76"/>
      <c r="X132" s="76"/>
      <c r="Y132" s="76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1"/>
      <c r="AV132" s="71"/>
      <c r="AW132" s="71"/>
      <c r="AX132" s="71"/>
      <c r="AY132" s="71"/>
      <c r="AZ132" s="71"/>
      <c r="BA132" s="71"/>
      <c r="BB132" s="71"/>
      <c r="BC132" s="52"/>
      <c r="BD132" s="52"/>
      <c r="BE132" s="52"/>
    </row>
    <row r="133" spans="1:78" ht="15.75" x14ac:dyDescent="0.2">
      <c r="A133" s="68">
        <v>9</v>
      </c>
      <c r="B133" s="344" t="s">
        <v>99</v>
      </c>
      <c r="C133" s="345"/>
      <c r="D133" s="345"/>
      <c r="E133" s="345"/>
      <c r="F133" s="345"/>
      <c r="G133" s="345"/>
      <c r="H133" s="345"/>
      <c r="I133" s="345"/>
      <c r="J133" s="345"/>
      <c r="K133" s="345"/>
      <c r="L133" s="345"/>
      <c r="M133" s="345"/>
      <c r="N133" s="345"/>
      <c r="O133" s="345"/>
      <c r="P133" s="345"/>
      <c r="Q133" s="345"/>
      <c r="R133" s="345"/>
      <c r="S133" s="346"/>
      <c r="T133" s="277">
        <f>Z133+AR133</f>
        <v>150</v>
      </c>
      <c r="U133" s="277"/>
      <c r="V133" s="277"/>
      <c r="W133" s="367">
        <f>T133/T136</f>
        <v>1</v>
      </c>
      <c r="X133" s="367"/>
      <c r="Y133" s="367"/>
      <c r="Z133" s="277">
        <f t="shared" ref="Z133" si="16">AC133+AF133+AI133+AL133+AO133</f>
        <v>60</v>
      </c>
      <c r="AA133" s="277"/>
      <c r="AB133" s="277"/>
      <c r="AC133" s="313"/>
      <c r="AD133" s="314"/>
      <c r="AE133" s="315"/>
      <c r="AF133" s="277">
        <v>60</v>
      </c>
      <c r="AG133" s="277">
        <v>60</v>
      </c>
      <c r="AH133" s="277">
        <v>60</v>
      </c>
      <c r="AI133" s="313"/>
      <c r="AJ133" s="314"/>
      <c r="AK133" s="315"/>
      <c r="AL133" s="277"/>
      <c r="AM133" s="277"/>
      <c r="AN133" s="277"/>
      <c r="AO133" s="313"/>
      <c r="AP133" s="314"/>
      <c r="AQ133" s="315"/>
      <c r="AR133" s="277">
        <f>Z133*1.5</f>
        <v>90</v>
      </c>
      <c r="AS133" s="277"/>
      <c r="AT133" s="278"/>
      <c r="AU133" s="627">
        <v>2</v>
      </c>
      <c r="AV133" s="628"/>
      <c r="AW133" s="628"/>
      <c r="AX133" s="628"/>
      <c r="AY133" s="277">
        <v>2</v>
      </c>
      <c r="AZ133" s="277"/>
      <c r="BA133" s="277"/>
      <c r="BB133" s="278"/>
      <c r="BC133" s="550"/>
      <c r="BD133" s="274"/>
      <c r="BE133" s="300"/>
    </row>
    <row r="134" spans="1:78" ht="16.5" thickBot="1" x14ac:dyDescent="0.25">
      <c r="A134" s="23"/>
      <c r="B134" s="248"/>
      <c r="C134" s="248"/>
      <c r="D134" s="248"/>
      <c r="E134" s="248"/>
      <c r="F134" s="248"/>
      <c r="G134" s="248"/>
      <c r="H134" s="248"/>
      <c r="I134" s="248"/>
      <c r="J134" s="248"/>
      <c r="K134" s="248"/>
      <c r="L134" s="248"/>
      <c r="M134" s="248"/>
      <c r="N134" s="248"/>
      <c r="O134" s="248"/>
      <c r="P134" s="248"/>
      <c r="Q134" s="248"/>
      <c r="R134" s="248"/>
      <c r="S134" s="248"/>
      <c r="T134" s="332">
        <f>Z134+AR134</f>
        <v>150</v>
      </c>
      <c r="U134" s="333"/>
      <c r="V134" s="334"/>
      <c r="W134" s="418">
        <f>SUM(W133)</f>
        <v>1</v>
      </c>
      <c r="X134" s="418"/>
      <c r="Y134" s="418"/>
      <c r="Z134" s="353">
        <f>SUM(Z133)</f>
        <v>60</v>
      </c>
      <c r="AA134" s="353"/>
      <c r="AB134" s="353"/>
      <c r="AC134" s="353">
        <f t="shared" ref="AC134" si="17">SUM(AC133)</f>
        <v>0</v>
      </c>
      <c r="AD134" s="353"/>
      <c r="AE134" s="353"/>
      <c r="AF134" s="353">
        <f t="shared" ref="AF134" si="18">SUM(AF133)</f>
        <v>60</v>
      </c>
      <c r="AG134" s="353"/>
      <c r="AH134" s="353"/>
      <c r="AI134" s="353">
        <f t="shared" ref="AI134" si="19">SUM(AI133)</f>
        <v>0</v>
      </c>
      <c r="AJ134" s="353"/>
      <c r="AK134" s="353"/>
      <c r="AL134" s="353">
        <f t="shared" ref="AL134" si="20">SUM(AL133)</f>
        <v>0</v>
      </c>
      <c r="AM134" s="353"/>
      <c r="AN134" s="353"/>
      <c r="AO134" s="353">
        <f t="shared" ref="AO134" si="21">SUM(AO133)</f>
        <v>0</v>
      </c>
      <c r="AP134" s="353"/>
      <c r="AQ134" s="353"/>
      <c r="AR134" s="353">
        <f t="shared" ref="AR134" si="22">SUM(AR133)</f>
        <v>90</v>
      </c>
      <c r="AS134" s="353"/>
      <c r="AT134" s="353"/>
      <c r="AU134" s="444"/>
      <c r="AV134" s="353"/>
      <c r="AW134" s="353"/>
      <c r="AX134" s="353"/>
      <c r="AY134" s="353"/>
      <c r="AZ134" s="353"/>
      <c r="BA134" s="353"/>
      <c r="BB134" s="417"/>
      <c r="BC134" s="334"/>
      <c r="BD134" s="353"/>
      <c r="BE134" s="417"/>
    </row>
    <row r="135" spans="1:78" ht="16.5" thickBot="1" x14ac:dyDescent="0.25">
      <c r="A135" s="24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25"/>
      <c r="X135" s="25"/>
      <c r="Y135" s="25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/>
      <c r="AO135" s="80"/>
      <c r="AP135" s="80"/>
      <c r="AQ135" s="80"/>
      <c r="AR135" s="80"/>
      <c r="AS135" s="80"/>
      <c r="AT135" s="80"/>
      <c r="AU135" s="80"/>
      <c r="AV135" s="80"/>
      <c r="AW135" s="80"/>
      <c r="AX135" s="80"/>
      <c r="AY135" s="80"/>
      <c r="AZ135" s="80"/>
      <c r="BA135" s="80"/>
      <c r="BB135" s="80"/>
      <c r="BC135" s="80"/>
      <c r="BD135" s="80"/>
      <c r="BE135" s="80"/>
    </row>
    <row r="136" spans="1:78" ht="16.5" thickBot="1" x14ac:dyDescent="0.25">
      <c r="A136" s="59"/>
      <c r="B136" s="248" t="s">
        <v>123</v>
      </c>
      <c r="C136" s="248"/>
      <c r="D136" s="248"/>
      <c r="E136" s="248"/>
      <c r="F136" s="248"/>
      <c r="G136" s="248"/>
      <c r="H136" s="248"/>
      <c r="I136" s="248"/>
      <c r="J136" s="248"/>
      <c r="K136" s="248"/>
      <c r="L136" s="248"/>
      <c r="M136" s="248"/>
      <c r="N136" s="248"/>
      <c r="O136" s="248"/>
      <c r="P136" s="248"/>
      <c r="Q136" s="248"/>
      <c r="R136" s="248"/>
      <c r="S136" s="248"/>
      <c r="T136" s="301">
        <f>Z136+AR136</f>
        <v>150</v>
      </c>
      <c r="U136" s="301"/>
      <c r="V136" s="301"/>
      <c r="W136" s="401">
        <f>W130+W134</f>
        <v>1</v>
      </c>
      <c r="X136" s="401"/>
      <c r="Y136" s="401"/>
      <c r="Z136" s="301">
        <f>Z130+Z134</f>
        <v>60</v>
      </c>
      <c r="AA136" s="301"/>
      <c r="AB136" s="301"/>
      <c r="AC136" s="301">
        <f>AC130+AC134</f>
        <v>0</v>
      </c>
      <c r="AD136" s="301"/>
      <c r="AE136" s="301"/>
      <c r="AF136" s="301">
        <f>AF130+AF134</f>
        <v>60</v>
      </c>
      <c r="AG136" s="301"/>
      <c r="AH136" s="301"/>
      <c r="AI136" s="301">
        <f>AI130+AI134</f>
        <v>0</v>
      </c>
      <c r="AJ136" s="301"/>
      <c r="AK136" s="301"/>
      <c r="AL136" s="301">
        <f>AL130+AL134</f>
        <v>0</v>
      </c>
      <c r="AM136" s="301"/>
      <c r="AN136" s="301"/>
      <c r="AO136" s="301">
        <f>AO130+AO134</f>
        <v>0</v>
      </c>
      <c r="AP136" s="301"/>
      <c r="AQ136" s="301"/>
      <c r="AR136" s="301">
        <f>AR130+AR134</f>
        <v>90</v>
      </c>
      <c r="AS136" s="301"/>
      <c r="AT136" s="301"/>
      <c r="AU136" s="610">
        <f>AU130+AU134</f>
        <v>0</v>
      </c>
      <c r="AV136" s="611"/>
      <c r="AW136" s="611"/>
      <c r="AX136" s="612"/>
      <c r="AY136" s="613">
        <f>AY130+AY134</f>
        <v>0</v>
      </c>
      <c r="AZ136" s="611"/>
      <c r="BA136" s="611"/>
      <c r="BB136" s="614"/>
      <c r="BC136" s="331">
        <f>BC130+BC134</f>
        <v>63</v>
      </c>
      <c r="BD136" s="301"/>
      <c r="BE136" s="312"/>
    </row>
    <row r="137" spans="1:78" ht="15.75" thickBo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18"/>
      <c r="U137" s="18"/>
      <c r="V137" s="18"/>
      <c r="W137" s="55"/>
      <c r="X137" s="55"/>
      <c r="Y137" s="55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</row>
    <row r="138" spans="1:78" ht="18" x14ac:dyDescent="0.25">
      <c r="A138" s="53"/>
      <c r="B138" s="629"/>
      <c r="C138" s="629"/>
      <c r="D138" s="629"/>
      <c r="E138" s="629"/>
      <c r="F138" s="629"/>
      <c r="G138" s="629"/>
      <c r="H138" s="629"/>
      <c r="I138" s="629"/>
      <c r="J138" s="629"/>
      <c r="K138" s="629"/>
      <c r="L138" s="629"/>
      <c r="M138" s="629"/>
      <c r="N138" s="629"/>
      <c r="O138" s="629"/>
      <c r="P138" s="629"/>
      <c r="Q138" s="629"/>
      <c r="R138" s="629"/>
      <c r="S138" s="629"/>
      <c r="T138" s="629"/>
      <c r="U138" s="629"/>
      <c r="V138" s="629"/>
      <c r="W138" s="630"/>
      <c r="X138" s="630"/>
      <c r="Y138" s="630"/>
      <c r="Z138" s="629"/>
      <c r="AA138" s="629"/>
      <c r="AB138" s="629"/>
      <c r="AC138" s="629"/>
      <c r="AD138" s="629"/>
      <c r="AE138" s="629"/>
      <c r="AF138" s="629"/>
      <c r="AG138" s="629"/>
      <c r="AH138" s="629"/>
      <c r="AI138" s="629"/>
      <c r="AJ138" s="629"/>
      <c r="AK138" s="629"/>
      <c r="AL138" s="629"/>
      <c r="AM138" s="629"/>
      <c r="AN138" s="629"/>
      <c r="AO138" s="629"/>
      <c r="AP138" s="629"/>
      <c r="AQ138" s="629"/>
      <c r="AR138" s="629"/>
      <c r="AS138" s="629"/>
      <c r="AT138" s="633"/>
      <c r="AU138" s="634"/>
      <c r="AV138" s="635"/>
      <c r="AW138" s="635"/>
      <c r="AX138" s="635"/>
      <c r="AY138" s="635"/>
      <c r="AZ138" s="635"/>
      <c r="BA138" s="635"/>
      <c r="BB138" s="636"/>
      <c r="BC138" s="631"/>
      <c r="BD138" s="629"/>
      <c r="BE138" s="632"/>
    </row>
    <row r="139" spans="1:78" ht="18.75" thickBot="1" x14ac:dyDescent="0.3">
      <c r="A139" s="54"/>
      <c r="B139" s="648"/>
      <c r="C139" s="648"/>
      <c r="D139" s="648"/>
      <c r="E139" s="648"/>
      <c r="F139" s="648"/>
      <c r="G139" s="648"/>
      <c r="H139" s="648"/>
      <c r="I139" s="648"/>
      <c r="J139" s="648"/>
      <c r="K139" s="648"/>
      <c r="L139" s="648"/>
      <c r="M139" s="648"/>
      <c r="N139" s="648"/>
      <c r="O139" s="648"/>
      <c r="P139" s="648"/>
      <c r="Q139" s="648"/>
      <c r="R139" s="648"/>
      <c r="S139" s="648"/>
      <c r="T139" s="649"/>
      <c r="U139" s="650"/>
      <c r="V139" s="637"/>
      <c r="W139" s="651"/>
      <c r="X139" s="652"/>
      <c r="Y139" s="653"/>
      <c r="Z139" s="649"/>
      <c r="AA139" s="650"/>
      <c r="AB139" s="637"/>
      <c r="AC139" s="649"/>
      <c r="AD139" s="650"/>
      <c r="AE139" s="637"/>
      <c r="AF139" s="649"/>
      <c r="AG139" s="650"/>
      <c r="AH139" s="637"/>
      <c r="AI139" s="649"/>
      <c r="AJ139" s="650"/>
      <c r="AK139" s="637"/>
      <c r="AL139" s="649"/>
      <c r="AM139" s="650"/>
      <c r="AN139" s="637"/>
      <c r="AO139" s="649"/>
      <c r="AP139" s="650"/>
      <c r="AQ139" s="637"/>
      <c r="AR139" s="649"/>
      <c r="AS139" s="650"/>
      <c r="AT139" s="650"/>
      <c r="AU139" s="660"/>
      <c r="AV139" s="638"/>
      <c r="AW139" s="638"/>
      <c r="AX139" s="638"/>
      <c r="AY139" s="638"/>
      <c r="AZ139" s="638"/>
      <c r="BA139" s="638"/>
      <c r="BB139" s="639"/>
      <c r="BC139" s="637"/>
      <c r="BD139" s="638"/>
      <c r="BE139" s="639"/>
    </row>
    <row r="140" spans="1:78" ht="16.5" thickBot="1" x14ac:dyDescent="0.25">
      <c r="A140" s="24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25"/>
      <c r="X140" s="25"/>
      <c r="Y140" s="25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  <c r="BB140" s="80"/>
      <c r="BC140" s="80"/>
      <c r="BD140" s="80"/>
      <c r="BE140" s="80"/>
    </row>
    <row r="141" spans="1:78" ht="18.75" thickBot="1" x14ac:dyDescent="0.3">
      <c r="A141" s="60"/>
      <c r="B141" s="248" t="s">
        <v>46</v>
      </c>
      <c r="C141" s="248"/>
      <c r="D141" s="248"/>
      <c r="E141" s="248"/>
      <c r="F141" s="248"/>
      <c r="G141" s="248"/>
      <c r="H141" s="248"/>
      <c r="I141" s="248"/>
      <c r="J141" s="248"/>
      <c r="K141" s="248"/>
      <c r="L141" s="248"/>
      <c r="M141" s="248"/>
      <c r="N141" s="248"/>
      <c r="O141" s="248"/>
      <c r="P141" s="248"/>
      <c r="Q141" s="248"/>
      <c r="R141" s="248"/>
      <c r="S141" s="248"/>
      <c r="T141" s="640">
        <f>T138+T139</f>
        <v>0</v>
      </c>
      <c r="U141" s="641"/>
      <c r="V141" s="642"/>
      <c r="W141" s="643">
        <f>SUM(W138:Y139)</f>
        <v>0</v>
      </c>
      <c r="X141" s="644"/>
      <c r="Y141" s="645"/>
      <c r="Z141" s="640">
        <f t="shared" ref="Z141" si="23">Z138+Z139</f>
        <v>0</v>
      </c>
      <c r="AA141" s="641"/>
      <c r="AB141" s="642"/>
      <c r="AC141" s="640">
        <f t="shared" ref="AC141" si="24">AC138+AC139</f>
        <v>0</v>
      </c>
      <c r="AD141" s="641"/>
      <c r="AE141" s="642"/>
      <c r="AF141" s="640">
        <f t="shared" ref="AF141" si="25">AF138+AF139</f>
        <v>0</v>
      </c>
      <c r="AG141" s="641"/>
      <c r="AH141" s="642"/>
      <c r="AI141" s="640">
        <f t="shared" ref="AI141" si="26">AI138+AI139</f>
        <v>0</v>
      </c>
      <c r="AJ141" s="641"/>
      <c r="AK141" s="642"/>
      <c r="AL141" s="640">
        <f t="shared" ref="AL141" si="27">AL138+AL139</f>
        <v>0</v>
      </c>
      <c r="AM141" s="641"/>
      <c r="AN141" s="642"/>
      <c r="AO141" s="640">
        <f t="shared" ref="AO141" si="28">AO138+AO139</f>
        <v>0</v>
      </c>
      <c r="AP141" s="641"/>
      <c r="AQ141" s="642"/>
      <c r="AR141" s="640">
        <f t="shared" ref="AR141" si="29">AR138+AR139</f>
        <v>0</v>
      </c>
      <c r="AS141" s="641"/>
      <c r="AT141" s="642"/>
      <c r="AU141" s="654">
        <f>AU83+AU109+AU136</f>
        <v>0</v>
      </c>
      <c r="AV141" s="646"/>
      <c r="AW141" s="646"/>
      <c r="AX141" s="646"/>
      <c r="AY141" s="646">
        <f>AY83+AY109+AY136</f>
        <v>0</v>
      </c>
      <c r="AZ141" s="646"/>
      <c r="BA141" s="646"/>
      <c r="BB141" s="647"/>
      <c r="BC141" s="642">
        <f>BC83+BC109+BC130</f>
        <v>173</v>
      </c>
      <c r="BD141" s="646"/>
      <c r="BE141" s="647"/>
    </row>
    <row r="142" spans="1:78" ht="18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8"/>
      <c r="X142" s="58"/>
      <c r="Y142" s="58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</row>
    <row r="143" spans="1:78" ht="15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18"/>
      <c r="U143" s="18"/>
      <c r="V143" s="18"/>
      <c r="W143" s="55"/>
      <c r="X143" s="55"/>
      <c r="Y143" s="55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</row>
    <row r="144" spans="1:78" ht="15.75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44" t="s">
        <v>28</v>
      </c>
      <c r="U144" s="18"/>
      <c r="V144" s="18"/>
      <c r="W144" s="18"/>
      <c r="X144" s="18"/>
      <c r="Y144" s="44"/>
      <c r="Z144" s="18"/>
      <c r="AA144" s="18"/>
      <c r="AB144" s="44"/>
      <c r="AC144" s="44"/>
      <c r="AD144" s="44"/>
      <c r="AE144" s="44"/>
      <c r="AF144" s="44"/>
      <c r="AG144" s="26"/>
      <c r="AH144" s="45"/>
      <c r="AI144" s="45"/>
      <c r="AJ144" s="46"/>
      <c r="AK144" s="26"/>
      <c r="AL144" s="26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</row>
    <row r="145" spans="1:57" ht="15.75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18"/>
      <c r="U145" s="18"/>
      <c r="V145" s="18"/>
      <c r="W145" s="18"/>
      <c r="X145" s="18"/>
      <c r="Y145" s="18"/>
      <c r="Z145" s="18"/>
      <c r="AA145" s="18"/>
      <c r="AB145" s="44"/>
      <c r="AC145" s="44"/>
      <c r="AD145" s="44"/>
      <c r="AE145" s="44"/>
      <c r="AF145" s="44"/>
      <c r="AG145" s="46"/>
      <c r="AH145" s="45"/>
      <c r="AI145" s="45"/>
      <c r="AJ145" s="45"/>
      <c r="AK145" s="26"/>
      <c r="AL145" s="26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</row>
    <row r="146" spans="1:57" ht="15.75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18"/>
      <c r="U146" s="18"/>
      <c r="V146" s="18"/>
      <c r="W146" s="18"/>
      <c r="Y146" s="14" t="s">
        <v>16</v>
      </c>
      <c r="Z146" s="18"/>
      <c r="AA146" s="18"/>
      <c r="AB146" s="44"/>
      <c r="AC146" s="29"/>
      <c r="AD146" s="29"/>
      <c r="AE146" s="44"/>
      <c r="AF146" s="44"/>
      <c r="AG146" s="46"/>
      <c r="AH146" s="45"/>
      <c r="AI146" s="45"/>
      <c r="AJ146" s="45"/>
      <c r="AK146" s="26"/>
      <c r="AL146" s="26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</row>
    <row r="147" spans="1:57" ht="15.75" x14ac:dyDescent="0.25">
      <c r="A147" s="7"/>
      <c r="B147" s="7"/>
      <c r="C147" s="7"/>
      <c r="D147" s="7"/>
      <c r="E147" s="7"/>
      <c r="F147" s="7"/>
      <c r="G147" s="7"/>
      <c r="H147" s="20"/>
      <c r="I147" s="21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18"/>
      <c r="U147" s="18"/>
      <c r="V147" s="18"/>
      <c r="W147" s="18"/>
      <c r="Y147" s="14" t="s">
        <v>17</v>
      </c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</row>
    <row r="148" spans="1:57" ht="15.75" x14ac:dyDescent="0.25">
      <c r="A148" s="7"/>
      <c r="B148" s="7"/>
      <c r="C148" s="7"/>
      <c r="D148" s="7"/>
      <c r="E148" s="7"/>
      <c r="F148" s="7"/>
      <c r="G148" s="20"/>
      <c r="H148" s="20"/>
      <c r="I148" s="22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</row>
    <row r="149" spans="1:57" ht="15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</row>
    <row r="150" spans="1:57" ht="15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</row>
    <row r="151" spans="1:57" ht="15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</row>
    <row r="152" spans="1:57" ht="15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</row>
    <row r="153" spans="1:57" ht="15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</row>
  </sheetData>
  <mergeCells count="941">
    <mergeCell ref="BI122:BZ122"/>
    <mergeCell ref="BI123:BZ123"/>
    <mergeCell ref="BI124:BZ124"/>
    <mergeCell ref="BI125:BZ125"/>
    <mergeCell ref="BI126:BZ126"/>
    <mergeCell ref="BI127:BZ127"/>
    <mergeCell ref="BI128:BZ128"/>
    <mergeCell ref="BI129:BZ129"/>
    <mergeCell ref="BI105:BZ105"/>
    <mergeCell ref="BI106:BZ106"/>
    <mergeCell ref="BI107:BZ107"/>
    <mergeCell ref="BI108:BZ108"/>
    <mergeCell ref="BI109:BZ109"/>
    <mergeCell ref="BI110:BZ110"/>
    <mergeCell ref="BI111:BZ111"/>
    <mergeCell ref="BI112:BZ112"/>
    <mergeCell ref="BI121:BZ121"/>
    <mergeCell ref="BI95:BZ95"/>
    <mergeCell ref="BI96:BZ96"/>
    <mergeCell ref="BI97:BZ97"/>
    <mergeCell ref="BI98:BZ98"/>
    <mergeCell ref="BI99:BZ99"/>
    <mergeCell ref="BI100:BZ100"/>
    <mergeCell ref="BI101:BZ101"/>
    <mergeCell ref="BI102:BZ102"/>
    <mergeCell ref="BI103:BZ103"/>
    <mergeCell ref="BI77:BZ77"/>
    <mergeCell ref="BI78:BZ78"/>
    <mergeCell ref="BI80:BZ80"/>
    <mergeCell ref="BI81:BZ81"/>
    <mergeCell ref="B79:S79"/>
    <mergeCell ref="T79:V79"/>
    <mergeCell ref="W79:Y79"/>
    <mergeCell ref="Z79:AB79"/>
    <mergeCell ref="AC79:AE79"/>
    <mergeCell ref="AF79:AH79"/>
    <mergeCell ref="AI79:AK79"/>
    <mergeCell ref="AL79:AN79"/>
    <mergeCell ref="AO79:AQ79"/>
    <mergeCell ref="AR79:AT79"/>
    <mergeCell ref="AU79:AX79"/>
    <mergeCell ref="AY79:BB79"/>
    <mergeCell ref="BC79:BE79"/>
    <mergeCell ref="BI79:BZ79"/>
    <mergeCell ref="Z81:AB81"/>
    <mergeCell ref="AC81:AE81"/>
    <mergeCell ref="AF81:AH81"/>
    <mergeCell ref="AI81:AK81"/>
    <mergeCell ref="AL81:AN81"/>
    <mergeCell ref="AO81:AQ81"/>
    <mergeCell ref="B66:S66"/>
    <mergeCell ref="Z66:AB66"/>
    <mergeCell ref="BI68:BZ68"/>
    <mergeCell ref="BI69:BZ69"/>
    <mergeCell ref="BI70:BZ70"/>
    <mergeCell ref="BI71:BZ71"/>
    <mergeCell ref="BI72:BZ72"/>
    <mergeCell ref="BI73:BZ73"/>
    <mergeCell ref="BI74:BZ74"/>
    <mergeCell ref="AO73:AQ73"/>
    <mergeCell ref="AR73:AT73"/>
    <mergeCell ref="AU73:AX73"/>
    <mergeCell ref="AY73:BB73"/>
    <mergeCell ref="BC73:BE73"/>
    <mergeCell ref="B73:S73"/>
    <mergeCell ref="T73:V73"/>
    <mergeCell ref="W73:Y73"/>
    <mergeCell ref="Z73:AB73"/>
    <mergeCell ref="AC73:AE73"/>
    <mergeCell ref="AF73:AH73"/>
    <mergeCell ref="AI73:AK73"/>
    <mergeCell ref="AL73:AN73"/>
    <mergeCell ref="AF72:AH72"/>
    <mergeCell ref="AI72:AK72"/>
    <mergeCell ref="BC51:BE51"/>
    <mergeCell ref="AI51:AK51"/>
    <mergeCell ref="AL51:AN51"/>
    <mergeCell ref="AO51:AQ51"/>
    <mergeCell ref="AR51:AT51"/>
    <mergeCell ref="AU51:AX51"/>
    <mergeCell ref="AY51:BB51"/>
    <mergeCell ref="AF66:AH66"/>
    <mergeCell ref="AI66:AK66"/>
    <mergeCell ref="AL66:AN66"/>
    <mergeCell ref="AO66:AQ66"/>
    <mergeCell ref="AR66:AT66"/>
    <mergeCell ref="BC66:BE66"/>
    <mergeCell ref="Z51:AB51"/>
    <mergeCell ref="AC51:AE51"/>
    <mergeCell ref="AF51:AH51"/>
    <mergeCell ref="AO106:AQ106"/>
    <mergeCell ref="AR106:AT106"/>
    <mergeCell ref="A28:A37"/>
    <mergeCell ref="B28:S37"/>
    <mergeCell ref="AR103:AT103"/>
    <mergeCell ref="AL102:AN102"/>
    <mergeCell ref="AO102:AQ102"/>
    <mergeCell ref="AR102:AT102"/>
    <mergeCell ref="Z97:AB97"/>
    <mergeCell ref="AC97:AE97"/>
    <mergeCell ref="AF97:AH97"/>
    <mergeCell ref="AI97:AK97"/>
    <mergeCell ref="AR99:AT99"/>
    <mergeCell ref="B98:S98"/>
    <mergeCell ref="T98:V98"/>
    <mergeCell ref="W98:Y98"/>
    <mergeCell ref="Z98:AB98"/>
    <mergeCell ref="AC98:AE98"/>
    <mergeCell ref="T105:V105"/>
    <mergeCell ref="AO103:AQ103"/>
    <mergeCell ref="AL103:AN103"/>
    <mergeCell ref="BC28:BE37"/>
    <mergeCell ref="T29:Y36"/>
    <mergeCell ref="Z30:AB37"/>
    <mergeCell ref="AC30:AE37"/>
    <mergeCell ref="AI141:AK141"/>
    <mergeCell ref="AL141:AN141"/>
    <mergeCell ref="AO141:AQ141"/>
    <mergeCell ref="AR141:AT141"/>
    <mergeCell ref="AU141:AX141"/>
    <mergeCell ref="AY141:BB141"/>
    <mergeCell ref="AR139:AT139"/>
    <mergeCell ref="AL47:AN47"/>
    <mergeCell ref="AO47:AQ47"/>
    <mergeCell ref="AR47:AT47"/>
    <mergeCell ref="AU47:AX47"/>
    <mergeCell ref="AY47:BB47"/>
    <mergeCell ref="BC47:BE47"/>
    <mergeCell ref="T47:V47"/>
    <mergeCell ref="W47:Y47"/>
    <mergeCell ref="Z47:AB47"/>
    <mergeCell ref="AC47:AE47"/>
    <mergeCell ref="AF47:AH47"/>
    <mergeCell ref="AU139:AX139"/>
    <mergeCell ref="AY139:BB139"/>
    <mergeCell ref="BC139:BE139"/>
    <mergeCell ref="B141:S141"/>
    <mergeCell ref="T141:V141"/>
    <mergeCell ref="W141:Y141"/>
    <mergeCell ref="Z141:AB141"/>
    <mergeCell ref="AC141:AE141"/>
    <mergeCell ref="AF141:AH141"/>
    <mergeCell ref="BC141:BE141"/>
    <mergeCell ref="B139:S139"/>
    <mergeCell ref="T139:V139"/>
    <mergeCell ref="W139:Y139"/>
    <mergeCell ref="Z139:AB139"/>
    <mergeCell ref="AC139:AE139"/>
    <mergeCell ref="AF139:AH139"/>
    <mergeCell ref="AI139:AK139"/>
    <mergeCell ref="AL139:AN139"/>
    <mergeCell ref="AO139:AQ139"/>
    <mergeCell ref="AY136:BB136"/>
    <mergeCell ref="BC136:BE136"/>
    <mergeCell ref="B138:S138"/>
    <mergeCell ref="T138:V138"/>
    <mergeCell ref="W138:Y138"/>
    <mergeCell ref="Z138:AB138"/>
    <mergeCell ref="AC138:AE138"/>
    <mergeCell ref="AF138:AH138"/>
    <mergeCell ref="BC138:BE138"/>
    <mergeCell ref="AI138:AK138"/>
    <mergeCell ref="AL138:AN138"/>
    <mergeCell ref="AO138:AQ138"/>
    <mergeCell ref="AR138:AT138"/>
    <mergeCell ref="AU138:AX138"/>
    <mergeCell ref="AY138:BB138"/>
    <mergeCell ref="BC134:BE134"/>
    <mergeCell ref="B136:S136"/>
    <mergeCell ref="T136:V136"/>
    <mergeCell ref="W136:Y136"/>
    <mergeCell ref="Z136:AB136"/>
    <mergeCell ref="AC136:AE136"/>
    <mergeCell ref="AF136:AH136"/>
    <mergeCell ref="AI136:AK136"/>
    <mergeCell ref="AL136:AN136"/>
    <mergeCell ref="AO136:AQ136"/>
    <mergeCell ref="AI134:AK134"/>
    <mergeCell ref="AL134:AN134"/>
    <mergeCell ref="AO134:AQ134"/>
    <mergeCell ref="AR134:AT134"/>
    <mergeCell ref="AU134:AX134"/>
    <mergeCell ref="AY134:BB134"/>
    <mergeCell ref="B134:S134"/>
    <mergeCell ref="T134:V134"/>
    <mergeCell ref="W134:Y134"/>
    <mergeCell ref="Z134:AB134"/>
    <mergeCell ref="AC134:AE134"/>
    <mergeCell ref="AF134:AH134"/>
    <mergeCell ref="AR136:AT136"/>
    <mergeCell ref="AU136:AX136"/>
    <mergeCell ref="AL133:AN133"/>
    <mergeCell ref="AO133:AQ133"/>
    <mergeCell ref="AR133:AT133"/>
    <mergeCell ref="AU133:AX133"/>
    <mergeCell ref="AY133:BB133"/>
    <mergeCell ref="BC133:BE133"/>
    <mergeCell ref="AY130:BB130"/>
    <mergeCell ref="BC130:BE130"/>
    <mergeCell ref="B132:S132"/>
    <mergeCell ref="B133:S133"/>
    <mergeCell ref="T133:V133"/>
    <mergeCell ref="W133:Y133"/>
    <mergeCell ref="Z133:AB133"/>
    <mergeCell ref="AC133:AE133"/>
    <mergeCell ref="AF133:AH133"/>
    <mergeCell ref="AI133:AK133"/>
    <mergeCell ref="AF130:AH130"/>
    <mergeCell ref="AI130:AK130"/>
    <mergeCell ref="AL130:AN130"/>
    <mergeCell ref="AO130:AQ130"/>
    <mergeCell ref="AR130:AT130"/>
    <mergeCell ref="AU130:AX130"/>
    <mergeCell ref="AO129:AQ129"/>
    <mergeCell ref="AR129:AT129"/>
    <mergeCell ref="AU129:AX129"/>
    <mergeCell ref="AY129:BB129"/>
    <mergeCell ref="BC129:BE129"/>
    <mergeCell ref="B130:S130"/>
    <mergeCell ref="T130:V130"/>
    <mergeCell ref="W130:Y130"/>
    <mergeCell ref="Z130:AB130"/>
    <mergeCell ref="AC130:AE130"/>
    <mergeCell ref="B129:S129"/>
    <mergeCell ref="T129:V129"/>
    <mergeCell ref="W129:Y129"/>
    <mergeCell ref="Z129:AB129"/>
    <mergeCell ref="AC129:AE129"/>
    <mergeCell ref="AF129:AH129"/>
    <mergeCell ref="AI129:AK129"/>
    <mergeCell ref="AL129:AN129"/>
    <mergeCell ref="AF128:AH128"/>
    <mergeCell ref="AI128:AK128"/>
    <mergeCell ref="AL128:AN128"/>
    <mergeCell ref="AO127:AQ127"/>
    <mergeCell ref="AR127:AT127"/>
    <mergeCell ref="AU127:AX127"/>
    <mergeCell ref="AY127:BB127"/>
    <mergeCell ref="BC127:BE127"/>
    <mergeCell ref="B128:S128"/>
    <mergeCell ref="T128:V128"/>
    <mergeCell ref="W128:Y128"/>
    <mergeCell ref="Z128:AB128"/>
    <mergeCell ref="AC128:AE128"/>
    <mergeCell ref="AY128:BB128"/>
    <mergeCell ref="BC128:BE128"/>
    <mergeCell ref="AO128:AQ128"/>
    <mergeCell ref="AR128:AT128"/>
    <mergeCell ref="AU128:AX128"/>
    <mergeCell ref="B127:S127"/>
    <mergeCell ref="T127:V127"/>
    <mergeCell ref="W127:Y127"/>
    <mergeCell ref="Z127:AB127"/>
    <mergeCell ref="AC127:AE127"/>
    <mergeCell ref="AF127:AH127"/>
    <mergeCell ref="AI127:AK127"/>
    <mergeCell ref="AL127:AN127"/>
    <mergeCell ref="AF126:AH126"/>
    <mergeCell ref="AI126:AK126"/>
    <mergeCell ref="AL126:AN126"/>
    <mergeCell ref="AO125:AQ125"/>
    <mergeCell ref="AR125:AT125"/>
    <mergeCell ref="AU125:AX125"/>
    <mergeCell ref="AY125:BB125"/>
    <mergeCell ref="BC125:BE125"/>
    <mergeCell ref="B126:S126"/>
    <mergeCell ref="T126:V126"/>
    <mergeCell ref="W126:Y126"/>
    <mergeCell ref="Z126:AB126"/>
    <mergeCell ref="AC126:AE126"/>
    <mergeCell ref="AY126:BB126"/>
    <mergeCell ref="BC126:BE126"/>
    <mergeCell ref="AO126:AQ126"/>
    <mergeCell ref="AR126:AT126"/>
    <mergeCell ref="AU126:AX126"/>
    <mergeCell ref="B125:S125"/>
    <mergeCell ref="T125:V125"/>
    <mergeCell ref="W125:Y125"/>
    <mergeCell ref="Z125:AB125"/>
    <mergeCell ref="AC125:AE125"/>
    <mergeCell ref="AF125:AH125"/>
    <mergeCell ref="AI125:AK125"/>
    <mergeCell ref="AL125:AN125"/>
    <mergeCell ref="AF124:AH124"/>
    <mergeCell ref="AI124:AK124"/>
    <mergeCell ref="AL124:AN124"/>
    <mergeCell ref="AY123:BB123"/>
    <mergeCell ref="BC123:BE123"/>
    <mergeCell ref="B124:S124"/>
    <mergeCell ref="T124:V124"/>
    <mergeCell ref="W124:Y124"/>
    <mergeCell ref="Z124:AB124"/>
    <mergeCell ref="AC124:AE124"/>
    <mergeCell ref="AY124:BB124"/>
    <mergeCell ref="BC124:BE124"/>
    <mergeCell ref="AO124:AQ124"/>
    <mergeCell ref="AR124:AT124"/>
    <mergeCell ref="AU124:AX124"/>
    <mergeCell ref="B122:S122"/>
    <mergeCell ref="T122:V122"/>
    <mergeCell ref="W122:Y122"/>
    <mergeCell ref="Z122:AB122"/>
    <mergeCell ref="AC122:AE122"/>
    <mergeCell ref="AY122:BB122"/>
    <mergeCell ref="BC122:BE122"/>
    <mergeCell ref="B123:S123"/>
    <mergeCell ref="T123:V123"/>
    <mergeCell ref="W123:Y123"/>
    <mergeCell ref="Z123:AB123"/>
    <mergeCell ref="AC123:AE123"/>
    <mergeCell ref="AF123:AH123"/>
    <mergeCell ref="AI123:AK123"/>
    <mergeCell ref="AL123:AN123"/>
    <mergeCell ref="AF122:AH122"/>
    <mergeCell ref="AI122:AK122"/>
    <mergeCell ref="AL122:AN122"/>
    <mergeCell ref="AO122:AQ122"/>
    <mergeCell ref="AR122:AT122"/>
    <mergeCell ref="AU122:AX122"/>
    <mergeCell ref="AO123:AQ123"/>
    <mergeCell ref="AR123:AT123"/>
    <mergeCell ref="AU123:AX123"/>
    <mergeCell ref="AY120:BB120"/>
    <mergeCell ref="BC120:BE120"/>
    <mergeCell ref="B121:S121"/>
    <mergeCell ref="T121:V121"/>
    <mergeCell ref="W121:Y121"/>
    <mergeCell ref="Z121:AB121"/>
    <mergeCell ref="AC121:AE121"/>
    <mergeCell ref="AF121:AH121"/>
    <mergeCell ref="AI121:AK121"/>
    <mergeCell ref="AL121:AN121"/>
    <mergeCell ref="AF120:AH120"/>
    <mergeCell ref="AI120:AK120"/>
    <mergeCell ref="AL120:AN120"/>
    <mergeCell ref="AO120:AQ120"/>
    <mergeCell ref="AR120:AT120"/>
    <mergeCell ref="AU120:AX120"/>
    <mergeCell ref="AO121:AQ121"/>
    <mergeCell ref="AR121:AT121"/>
    <mergeCell ref="AU121:AX121"/>
    <mergeCell ref="AY121:BB121"/>
    <mergeCell ref="BC121:BE121"/>
    <mergeCell ref="B120:S120"/>
    <mergeCell ref="T120:V120"/>
    <mergeCell ref="W120:Y120"/>
    <mergeCell ref="Z120:AB120"/>
    <mergeCell ref="AC120:AE120"/>
    <mergeCell ref="AC115:AE119"/>
    <mergeCell ref="AF115:AH119"/>
    <mergeCell ref="AI115:AK119"/>
    <mergeCell ref="AL115:AN119"/>
    <mergeCell ref="A113:A119"/>
    <mergeCell ref="B113:S119"/>
    <mergeCell ref="T113:AT113"/>
    <mergeCell ref="AU113:BB113"/>
    <mergeCell ref="BC113:BE119"/>
    <mergeCell ref="T114:Y118"/>
    <mergeCell ref="Z114:AT114"/>
    <mergeCell ref="AU114:AX114"/>
    <mergeCell ref="AY114:BB114"/>
    <mergeCell ref="Z115:AB119"/>
    <mergeCell ref="AU115:AX118"/>
    <mergeCell ref="AY115:BB118"/>
    <mergeCell ref="T119:V119"/>
    <mergeCell ref="W119:Y119"/>
    <mergeCell ref="AU119:BB119"/>
    <mergeCell ref="AO115:AQ119"/>
    <mergeCell ref="AR115:AT119"/>
    <mergeCell ref="AO109:AQ109"/>
    <mergeCell ref="AR109:AT109"/>
    <mergeCell ref="AU109:AX109"/>
    <mergeCell ref="AY109:BB109"/>
    <mergeCell ref="BC109:BE109"/>
    <mergeCell ref="B112:BE112"/>
    <mergeCell ref="AY107:BB107"/>
    <mergeCell ref="BC107:BE107"/>
    <mergeCell ref="B109:S109"/>
    <mergeCell ref="T109:V109"/>
    <mergeCell ref="W109:Y109"/>
    <mergeCell ref="Z109:AB109"/>
    <mergeCell ref="AC109:AE109"/>
    <mergeCell ref="AF109:AH109"/>
    <mergeCell ref="AI109:AK109"/>
    <mergeCell ref="AL109:AN109"/>
    <mergeCell ref="AF107:AH107"/>
    <mergeCell ref="AI107:AK107"/>
    <mergeCell ref="AL107:AN107"/>
    <mergeCell ref="AO107:AQ107"/>
    <mergeCell ref="AR107:AT107"/>
    <mergeCell ref="AU107:AX107"/>
    <mergeCell ref="B108:S108"/>
    <mergeCell ref="AU106:AX106"/>
    <mergeCell ref="AY106:BB106"/>
    <mergeCell ref="BC106:BE106"/>
    <mergeCell ref="B107:S107"/>
    <mergeCell ref="T107:V107"/>
    <mergeCell ref="W107:Y107"/>
    <mergeCell ref="Z107:AB107"/>
    <mergeCell ref="AC107:AE107"/>
    <mergeCell ref="B105:S105"/>
    <mergeCell ref="B106:S106"/>
    <mergeCell ref="T106:V106"/>
    <mergeCell ref="W106:Y106"/>
    <mergeCell ref="Z106:AB106"/>
    <mergeCell ref="AC106:AE106"/>
    <mergeCell ref="AF106:AH106"/>
    <mergeCell ref="AI106:AK106"/>
    <mergeCell ref="AL106:AN106"/>
    <mergeCell ref="AU103:AX103"/>
    <mergeCell ref="AY103:BB103"/>
    <mergeCell ref="BC103:BE103"/>
    <mergeCell ref="B104:S104"/>
    <mergeCell ref="T104:V104"/>
    <mergeCell ref="W104:Y104"/>
    <mergeCell ref="Z104:AB104"/>
    <mergeCell ref="AC104:AE104"/>
    <mergeCell ref="AF104:AH104"/>
    <mergeCell ref="BC104:BE104"/>
    <mergeCell ref="AI104:AK104"/>
    <mergeCell ref="AL104:AN104"/>
    <mergeCell ref="AO104:AQ104"/>
    <mergeCell ref="AR104:AT104"/>
    <mergeCell ref="AU104:AX104"/>
    <mergeCell ref="AY104:BB104"/>
    <mergeCell ref="T103:V103"/>
    <mergeCell ref="B103:S103"/>
    <mergeCell ref="AI103:AK103"/>
    <mergeCell ref="AF103:AH103"/>
    <mergeCell ref="AC103:AE103"/>
    <mergeCell ref="Z103:AB103"/>
    <mergeCell ref="W103:Y103"/>
    <mergeCell ref="AY100:BB100"/>
    <mergeCell ref="AU102:AX102"/>
    <mergeCell ref="AY102:BB102"/>
    <mergeCell ref="AR101:AT101"/>
    <mergeCell ref="AU101:AX101"/>
    <mergeCell ref="AY101:BB101"/>
    <mergeCell ref="BC101:BE101"/>
    <mergeCell ref="B102:S102"/>
    <mergeCell ref="T102:V102"/>
    <mergeCell ref="W102:Y102"/>
    <mergeCell ref="Z102:AB102"/>
    <mergeCell ref="AC102:AE102"/>
    <mergeCell ref="AF102:AH102"/>
    <mergeCell ref="BC102:BE102"/>
    <mergeCell ref="AI102:AK102"/>
    <mergeCell ref="B101:S101"/>
    <mergeCell ref="T101:V101"/>
    <mergeCell ref="W101:Y101"/>
    <mergeCell ref="Z101:AB101"/>
    <mergeCell ref="AC101:AE101"/>
    <mergeCell ref="AF101:AH101"/>
    <mergeCell ref="AI101:AK101"/>
    <mergeCell ref="AL101:AN101"/>
    <mergeCell ref="AO101:AQ101"/>
    <mergeCell ref="AU99:AX99"/>
    <mergeCell ref="AY99:BB99"/>
    <mergeCell ref="BC99:BE99"/>
    <mergeCell ref="B100:S100"/>
    <mergeCell ref="T100:V100"/>
    <mergeCell ref="W100:Y100"/>
    <mergeCell ref="Z100:AB100"/>
    <mergeCell ref="AC100:AE100"/>
    <mergeCell ref="AF100:AH100"/>
    <mergeCell ref="B99:S99"/>
    <mergeCell ref="T99:V99"/>
    <mergeCell ref="W99:Y99"/>
    <mergeCell ref="Z99:AB99"/>
    <mergeCell ref="AC99:AE99"/>
    <mergeCell ref="AF99:AH99"/>
    <mergeCell ref="AI99:AK99"/>
    <mergeCell ref="AL99:AN99"/>
    <mergeCell ref="AO99:AQ99"/>
    <mergeCell ref="BC100:BE100"/>
    <mergeCell ref="AI100:AK100"/>
    <mergeCell ref="AL100:AN100"/>
    <mergeCell ref="AO100:AQ100"/>
    <mergeCell ref="AR100:AT100"/>
    <mergeCell ref="AU100:AX100"/>
    <mergeCell ref="BC96:BE96"/>
    <mergeCell ref="AI96:AK96"/>
    <mergeCell ref="AL96:AN96"/>
    <mergeCell ref="AO96:AQ96"/>
    <mergeCell ref="AR96:AT96"/>
    <mergeCell ref="AU96:AX96"/>
    <mergeCell ref="AY96:BB96"/>
    <mergeCell ref="AF98:AH98"/>
    <mergeCell ref="BC98:BE98"/>
    <mergeCell ref="AI98:AK98"/>
    <mergeCell ref="AL98:AN98"/>
    <mergeCell ref="AO98:AQ98"/>
    <mergeCell ref="AR98:AT98"/>
    <mergeCell ref="AU98:AX98"/>
    <mergeCell ref="AY98:BB98"/>
    <mergeCell ref="AL97:AN97"/>
    <mergeCell ref="AO97:AQ97"/>
    <mergeCell ref="AR97:AT97"/>
    <mergeCell ref="AU97:AX97"/>
    <mergeCell ref="AY97:BB97"/>
    <mergeCell ref="BC97:BE97"/>
    <mergeCell ref="BC94:BE94"/>
    <mergeCell ref="B95:S95"/>
    <mergeCell ref="T95:V95"/>
    <mergeCell ref="W95:Y95"/>
    <mergeCell ref="Z95:AB95"/>
    <mergeCell ref="AC95:AE95"/>
    <mergeCell ref="AF95:AH95"/>
    <mergeCell ref="AI95:AK95"/>
    <mergeCell ref="AL95:AN95"/>
    <mergeCell ref="AO95:AQ95"/>
    <mergeCell ref="AI94:AK94"/>
    <mergeCell ref="AL94:AN94"/>
    <mergeCell ref="AO94:AQ94"/>
    <mergeCell ref="AR94:AT94"/>
    <mergeCell ref="AU94:AX94"/>
    <mergeCell ref="AY94:BB94"/>
    <mergeCell ref="AR95:AT95"/>
    <mergeCell ref="AU95:AX95"/>
    <mergeCell ref="AY95:BB95"/>
    <mergeCell ref="BC95:BE95"/>
    <mergeCell ref="B94:S94"/>
    <mergeCell ref="T94:V94"/>
    <mergeCell ref="W94:Y94"/>
    <mergeCell ref="Z94:AB94"/>
    <mergeCell ref="AC94:AE94"/>
    <mergeCell ref="AF94:AH94"/>
    <mergeCell ref="B97:S97"/>
    <mergeCell ref="T97:V97"/>
    <mergeCell ref="W97:Y97"/>
    <mergeCell ref="B96:S96"/>
    <mergeCell ref="T96:V96"/>
    <mergeCell ref="W96:Y96"/>
    <mergeCell ref="Z96:AB96"/>
    <mergeCell ref="AC96:AE96"/>
    <mergeCell ref="AF96:AH96"/>
    <mergeCell ref="T85:V85"/>
    <mergeCell ref="B86:BE86"/>
    <mergeCell ref="A87:A93"/>
    <mergeCell ref="B87:S93"/>
    <mergeCell ref="T87:AT87"/>
    <mergeCell ref="AU87:BB87"/>
    <mergeCell ref="BC87:BE93"/>
    <mergeCell ref="T88:Y92"/>
    <mergeCell ref="Z88:AT88"/>
    <mergeCell ref="AU88:AX88"/>
    <mergeCell ref="AY88:BB88"/>
    <mergeCell ref="Z89:AB93"/>
    <mergeCell ref="AC89:AE93"/>
    <mergeCell ref="AF89:AH93"/>
    <mergeCell ref="AI89:AK93"/>
    <mergeCell ref="AL89:AN93"/>
    <mergeCell ref="AO89:AQ93"/>
    <mergeCell ref="AR89:AT93"/>
    <mergeCell ref="AU89:AX92"/>
    <mergeCell ref="AY89:BB92"/>
    <mergeCell ref="T93:V93"/>
    <mergeCell ref="W93:Y93"/>
    <mergeCell ref="AU93:BB93"/>
    <mergeCell ref="B83:S83"/>
    <mergeCell ref="T83:V83"/>
    <mergeCell ref="W83:Y83"/>
    <mergeCell ref="Z83:AB83"/>
    <mergeCell ref="AC83:AE83"/>
    <mergeCell ref="AF83:AH83"/>
    <mergeCell ref="BC83:BE83"/>
    <mergeCell ref="AI83:AK83"/>
    <mergeCell ref="AL83:AN83"/>
    <mergeCell ref="AO83:AQ83"/>
    <mergeCell ref="AR83:AT83"/>
    <mergeCell ref="AU83:AX83"/>
    <mergeCell ref="AY83:BB83"/>
    <mergeCell ref="AY78:BB78"/>
    <mergeCell ref="BC78:BE78"/>
    <mergeCell ref="B80:S80"/>
    <mergeCell ref="T80:V80"/>
    <mergeCell ref="W80:Y80"/>
    <mergeCell ref="Z80:AB80"/>
    <mergeCell ref="AC80:AE80"/>
    <mergeCell ref="AF80:AH80"/>
    <mergeCell ref="BC80:BE80"/>
    <mergeCell ref="AI80:AK80"/>
    <mergeCell ref="AL80:AN80"/>
    <mergeCell ref="AO80:AQ80"/>
    <mergeCell ref="AR80:AT80"/>
    <mergeCell ref="AU80:AX80"/>
    <mergeCell ref="AY80:BB80"/>
    <mergeCell ref="AR81:AT81"/>
    <mergeCell ref="AU81:AX81"/>
    <mergeCell ref="AY81:BB81"/>
    <mergeCell ref="BC81:BE81"/>
    <mergeCell ref="B81:S81"/>
    <mergeCell ref="T81:V81"/>
    <mergeCell ref="W81:Y81"/>
    <mergeCell ref="BC77:BE77"/>
    <mergeCell ref="B78:S78"/>
    <mergeCell ref="T78:V78"/>
    <mergeCell ref="W78:Y78"/>
    <mergeCell ref="Z78:AB78"/>
    <mergeCell ref="AC78:AE78"/>
    <mergeCell ref="AF78:AH78"/>
    <mergeCell ref="AI78:AK78"/>
    <mergeCell ref="AL78:AN78"/>
    <mergeCell ref="AO78:AQ78"/>
    <mergeCell ref="AI77:AK77"/>
    <mergeCell ref="AL77:AN77"/>
    <mergeCell ref="AO77:AQ77"/>
    <mergeCell ref="AR77:AT77"/>
    <mergeCell ref="AU77:AX77"/>
    <mergeCell ref="AY77:BB77"/>
    <mergeCell ref="B77:S77"/>
    <mergeCell ref="T77:V77"/>
    <mergeCell ref="W77:Y77"/>
    <mergeCell ref="Z77:AB77"/>
    <mergeCell ref="AC77:AE77"/>
    <mergeCell ref="AF77:AH77"/>
    <mergeCell ref="AR78:AT78"/>
    <mergeCell ref="AU78:AX78"/>
    <mergeCell ref="AO75:AQ75"/>
    <mergeCell ref="AR75:AT75"/>
    <mergeCell ref="AU75:AX75"/>
    <mergeCell ref="AY75:BB75"/>
    <mergeCell ref="BC75:BE75"/>
    <mergeCell ref="B76:S76"/>
    <mergeCell ref="AY74:BB74"/>
    <mergeCell ref="BC74:BE74"/>
    <mergeCell ref="B75:S75"/>
    <mergeCell ref="T75:V75"/>
    <mergeCell ref="W75:Y75"/>
    <mergeCell ref="Z75:AB75"/>
    <mergeCell ref="AC75:AE75"/>
    <mergeCell ref="AF75:AH75"/>
    <mergeCell ref="AI75:AK75"/>
    <mergeCell ref="AL75:AN75"/>
    <mergeCell ref="AF74:AH74"/>
    <mergeCell ref="AI74:AK74"/>
    <mergeCell ref="AL74:AN74"/>
    <mergeCell ref="AO74:AQ74"/>
    <mergeCell ref="AR74:AT74"/>
    <mergeCell ref="AU74:AX74"/>
    <mergeCell ref="B74:S74"/>
    <mergeCell ref="T74:V74"/>
    <mergeCell ref="W74:Y74"/>
    <mergeCell ref="Z74:AB74"/>
    <mergeCell ref="AC74:AE74"/>
    <mergeCell ref="AL72:AN72"/>
    <mergeCell ref="AO71:AQ71"/>
    <mergeCell ref="AR71:AT71"/>
    <mergeCell ref="AU71:AX71"/>
    <mergeCell ref="AY71:BB71"/>
    <mergeCell ref="BC71:BE71"/>
    <mergeCell ref="B72:S72"/>
    <mergeCell ref="T72:V72"/>
    <mergeCell ref="W72:Y72"/>
    <mergeCell ref="Z72:AB72"/>
    <mergeCell ref="AC72:AE72"/>
    <mergeCell ref="AY72:BB72"/>
    <mergeCell ref="BC72:BE72"/>
    <mergeCell ref="AO72:AQ72"/>
    <mergeCell ref="AR72:AT72"/>
    <mergeCell ref="AU72:AX72"/>
    <mergeCell ref="B71:S71"/>
    <mergeCell ref="T71:V71"/>
    <mergeCell ref="W71:Y71"/>
    <mergeCell ref="Z71:AB71"/>
    <mergeCell ref="AC71:AE71"/>
    <mergeCell ref="AF71:AH71"/>
    <mergeCell ref="AI71:AK71"/>
    <mergeCell ref="AL71:AN71"/>
    <mergeCell ref="AF70:AH70"/>
    <mergeCell ref="AI70:AK70"/>
    <mergeCell ref="AL70:AN70"/>
    <mergeCell ref="AY69:BB69"/>
    <mergeCell ref="BC69:BE69"/>
    <mergeCell ref="B70:S70"/>
    <mergeCell ref="T70:V70"/>
    <mergeCell ref="W70:Y70"/>
    <mergeCell ref="Z70:AB70"/>
    <mergeCell ref="AC70:AE70"/>
    <mergeCell ref="AY70:BB70"/>
    <mergeCell ref="BC70:BE70"/>
    <mergeCell ref="AO70:AQ70"/>
    <mergeCell ref="AR70:AT70"/>
    <mergeCell ref="AU70:AX70"/>
    <mergeCell ref="B68:S68"/>
    <mergeCell ref="T68:V68"/>
    <mergeCell ref="W68:Y68"/>
    <mergeCell ref="Z68:AB68"/>
    <mergeCell ref="AC68:AE68"/>
    <mergeCell ref="AY68:BB68"/>
    <mergeCell ref="BC68:BE68"/>
    <mergeCell ref="B69:S69"/>
    <mergeCell ref="T69:V69"/>
    <mergeCell ref="W69:Y69"/>
    <mergeCell ref="Z69:AB69"/>
    <mergeCell ref="AC69:AE69"/>
    <mergeCell ref="AF69:AH69"/>
    <mergeCell ref="AI69:AK69"/>
    <mergeCell ref="AL69:AN69"/>
    <mergeCell ref="AF68:AH68"/>
    <mergeCell ref="AI68:AK68"/>
    <mergeCell ref="AL68:AN68"/>
    <mergeCell ref="AO68:AQ68"/>
    <mergeCell ref="AR68:AT68"/>
    <mergeCell ref="AU68:AX68"/>
    <mergeCell ref="AO69:AQ69"/>
    <mergeCell ref="AR69:AT69"/>
    <mergeCell ref="AU69:AX69"/>
    <mergeCell ref="AR67:AT67"/>
    <mergeCell ref="AU67:AX67"/>
    <mergeCell ref="AY67:BB67"/>
    <mergeCell ref="BC67:BE67"/>
    <mergeCell ref="AO52:AQ52"/>
    <mergeCell ref="AR52:AT52"/>
    <mergeCell ref="AU52:AX52"/>
    <mergeCell ref="AY52:BB52"/>
    <mergeCell ref="BC52:BE52"/>
    <mergeCell ref="B55:BE55"/>
    <mergeCell ref="B67:S67"/>
    <mergeCell ref="T67:V67"/>
    <mergeCell ref="W67:Y67"/>
    <mergeCell ref="Z67:AB67"/>
    <mergeCell ref="AC67:AE67"/>
    <mergeCell ref="AF67:AH67"/>
    <mergeCell ref="AI67:AK67"/>
    <mergeCell ref="AL67:AN67"/>
    <mergeCell ref="AO67:AQ67"/>
    <mergeCell ref="AC66:AE66"/>
    <mergeCell ref="T66:V66"/>
    <mergeCell ref="W66:Y66"/>
    <mergeCell ref="AU66:AX66"/>
    <mergeCell ref="AY66:BB66"/>
    <mergeCell ref="AY50:BB50"/>
    <mergeCell ref="BC50:BE50"/>
    <mergeCell ref="B52:S52"/>
    <mergeCell ref="T52:V52"/>
    <mergeCell ref="W52:Y52"/>
    <mergeCell ref="Z52:AB52"/>
    <mergeCell ref="AC52:AE52"/>
    <mergeCell ref="AF52:AH52"/>
    <mergeCell ref="AI52:AK52"/>
    <mergeCell ref="AL52:AN52"/>
    <mergeCell ref="AF50:AH50"/>
    <mergeCell ref="AI50:AK50"/>
    <mergeCell ref="AL50:AN50"/>
    <mergeCell ref="AO50:AQ50"/>
    <mergeCell ref="AR50:AT50"/>
    <mergeCell ref="AU50:AX50"/>
    <mergeCell ref="B50:S50"/>
    <mergeCell ref="T50:V50"/>
    <mergeCell ref="W50:Y50"/>
    <mergeCell ref="Z50:AB50"/>
    <mergeCell ref="AC50:AE50"/>
    <mergeCell ref="B51:S51"/>
    <mergeCell ref="T51:V51"/>
    <mergeCell ref="W51:Y51"/>
    <mergeCell ref="B49:S49"/>
    <mergeCell ref="AR46:AT46"/>
    <mergeCell ref="AU46:AX46"/>
    <mergeCell ref="AY46:BB46"/>
    <mergeCell ref="BC46:BE46"/>
    <mergeCell ref="B47:S47"/>
    <mergeCell ref="AI47:AK47"/>
    <mergeCell ref="B46:S46"/>
    <mergeCell ref="T46:V46"/>
    <mergeCell ref="W46:Y46"/>
    <mergeCell ref="Z46:AB46"/>
    <mergeCell ref="AC46:AE46"/>
    <mergeCell ref="AF46:AH46"/>
    <mergeCell ref="AI46:AK46"/>
    <mergeCell ref="AL46:AN46"/>
    <mergeCell ref="AO46:AQ46"/>
    <mergeCell ref="AR44:AT44"/>
    <mergeCell ref="AU44:AX44"/>
    <mergeCell ref="AY44:BB44"/>
    <mergeCell ref="BC44:BE44"/>
    <mergeCell ref="B45:S45"/>
    <mergeCell ref="T45:V45"/>
    <mergeCell ref="W45:Y45"/>
    <mergeCell ref="Z45:AB45"/>
    <mergeCell ref="AC45:AE45"/>
    <mergeCell ref="AF45:AH45"/>
    <mergeCell ref="BC45:BE45"/>
    <mergeCell ref="AI45:AK45"/>
    <mergeCell ref="AL45:AN45"/>
    <mergeCell ref="AO45:AQ45"/>
    <mergeCell ref="AR45:AT45"/>
    <mergeCell ref="AU45:AX45"/>
    <mergeCell ref="AY45:BB45"/>
    <mergeCell ref="B44:S44"/>
    <mergeCell ref="T44:V44"/>
    <mergeCell ref="W44:Y44"/>
    <mergeCell ref="Z44:AB44"/>
    <mergeCell ref="AC44:AE44"/>
    <mergeCell ref="AF44:AH44"/>
    <mergeCell ref="AI44:AK44"/>
    <mergeCell ref="AL44:AN44"/>
    <mergeCell ref="AO44:AQ44"/>
    <mergeCell ref="AR42:AT42"/>
    <mergeCell ref="AU42:AX42"/>
    <mergeCell ref="AY42:BB42"/>
    <mergeCell ref="BC42:BE42"/>
    <mergeCell ref="B43:S43"/>
    <mergeCell ref="T43:V43"/>
    <mergeCell ref="W43:Y43"/>
    <mergeCell ref="Z43:AB43"/>
    <mergeCell ref="AC43:AE43"/>
    <mergeCell ref="AF43:AH43"/>
    <mergeCell ref="BC43:BE43"/>
    <mergeCell ref="AI43:AK43"/>
    <mergeCell ref="AL43:AN43"/>
    <mergeCell ref="AO43:AQ43"/>
    <mergeCell ref="AR43:AT43"/>
    <mergeCell ref="AU43:AX43"/>
    <mergeCell ref="AY43:BB43"/>
    <mergeCell ref="B42:S42"/>
    <mergeCell ref="T42:V42"/>
    <mergeCell ref="W42:Y42"/>
    <mergeCell ref="Z42:AB42"/>
    <mergeCell ref="AC42:AE42"/>
    <mergeCell ref="AF42:AH42"/>
    <mergeCell ref="AI42:AK42"/>
    <mergeCell ref="AL42:AN42"/>
    <mergeCell ref="AO42:AQ42"/>
    <mergeCell ref="AU39:AX39"/>
    <mergeCell ref="AY39:BB39"/>
    <mergeCell ref="AR40:AT40"/>
    <mergeCell ref="AU40:AX40"/>
    <mergeCell ref="AY40:BB40"/>
    <mergeCell ref="BC40:BE40"/>
    <mergeCell ref="B41:S41"/>
    <mergeCell ref="T41:V41"/>
    <mergeCell ref="W41:Y41"/>
    <mergeCell ref="Z41:AB41"/>
    <mergeCell ref="AC41:AE41"/>
    <mergeCell ref="AF41:AH41"/>
    <mergeCell ref="BC41:BE41"/>
    <mergeCell ref="AI41:AK41"/>
    <mergeCell ref="AL41:AN41"/>
    <mergeCell ref="AO41:AQ41"/>
    <mergeCell ref="AR41:AT41"/>
    <mergeCell ref="AU41:AX41"/>
    <mergeCell ref="AY41:BB41"/>
    <mergeCell ref="B40:S40"/>
    <mergeCell ref="T40:V40"/>
    <mergeCell ref="W40:Y40"/>
    <mergeCell ref="Z40:AB40"/>
    <mergeCell ref="AC40:AE40"/>
    <mergeCell ref="AF40:AH40"/>
    <mergeCell ref="AI40:AK40"/>
    <mergeCell ref="AL40:AN40"/>
    <mergeCell ref="AO40:AQ40"/>
    <mergeCell ref="AR38:AT38"/>
    <mergeCell ref="AU38:AX38"/>
    <mergeCell ref="AY38:BB38"/>
    <mergeCell ref="BC38:BE38"/>
    <mergeCell ref="B39:S39"/>
    <mergeCell ref="T39:V39"/>
    <mergeCell ref="W39:Y39"/>
    <mergeCell ref="Z39:AB39"/>
    <mergeCell ref="AC39:AE39"/>
    <mergeCell ref="AF39:AH39"/>
    <mergeCell ref="B38:S38"/>
    <mergeCell ref="T38:V38"/>
    <mergeCell ref="W38:Y38"/>
    <mergeCell ref="Z38:AB38"/>
    <mergeCell ref="AC38:AE38"/>
    <mergeCell ref="AF38:AH38"/>
    <mergeCell ref="AI38:AK38"/>
    <mergeCell ref="AL38:AN38"/>
    <mergeCell ref="AO38:AQ38"/>
    <mergeCell ref="BC39:BE39"/>
    <mergeCell ref="AI39:AK39"/>
    <mergeCell ref="AL39:AN39"/>
    <mergeCell ref="AO39:AQ39"/>
    <mergeCell ref="AR39:AT39"/>
    <mergeCell ref="T37:V37"/>
    <mergeCell ref="W37:Y37"/>
    <mergeCell ref="AY30:BB36"/>
    <mergeCell ref="AU29:AX29"/>
    <mergeCell ref="AY29:BB29"/>
    <mergeCell ref="AX17:BA17"/>
    <mergeCell ref="B27:BE27"/>
    <mergeCell ref="T28:AT28"/>
    <mergeCell ref="AU28:BB28"/>
    <mergeCell ref="Z29:AT29"/>
    <mergeCell ref="Y17:AB17"/>
    <mergeCell ref="AC17:AF17"/>
    <mergeCell ref="AG17:AJ17"/>
    <mergeCell ref="AK17:AO17"/>
    <mergeCell ref="AP17:AS17"/>
    <mergeCell ref="AT17:AW17"/>
    <mergeCell ref="AF30:AH37"/>
    <mergeCell ref="AI30:AK37"/>
    <mergeCell ref="AL30:AN37"/>
    <mergeCell ref="AO30:AQ37"/>
    <mergeCell ref="AR30:AT37"/>
    <mergeCell ref="AU30:AX36"/>
    <mergeCell ref="AU37:BB37"/>
    <mergeCell ref="A26:BG26"/>
    <mergeCell ref="A1:BH1"/>
    <mergeCell ref="AX2:BG8"/>
    <mergeCell ref="A13:A18"/>
    <mergeCell ref="B13:BA16"/>
    <mergeCell ref="BB13:BF13"/>
    <mergeCell ref="BG13:BG18"/>
    <mergeCell ref="BH13:BH18"/>
    <mergeCell ref="BB14:BB18"/>
    <mergeCell ref="BC14:BF14"/>
    <mergeCell ref="BC15:BC18"/>
    <mergeCell ref="BD15:BD18"/>
    <mergeCell ref="BE15:BE18"/>
    <mergeCell ref="BF15:BF18"/>
    <mergeCell ref="B17:F17"/>
    <mergeCell ref="G17:K17"/>
    <mergeCell ref="L17:O17"/>
    <mergeCell ref="P17:S17"/>
    <mergeCell ref="T17:X17"/>
    <mergeCell ref="B9:T9"/>
    <mergeCell ref="A12:BG12"/>
    <mergeCell ref="A56:A65"/>
    <mergeCell ref="B56:S65"/>
    <mergeCell ref="T56:AT56"/>
    <mergeCell ref="AU56:BB56"/>
    <mergeCell ref="BC56:BE65"/>
    <mergeCell ref="T57:Y64"/>
    <mergeCell ref="Z57:AT57"/>
    <mergeCell ref="AU57:AX57"/>
    <mergeCell ref="AY57:BB57"/>
    <mergeCell ref="Z58:AB65"/>
    <mergeCell ref="AC58:AE65"/>
    <mergeCell ref="AF58:AH65"/>
    <mergeCell ref="AI58:AK65"/>
    <mergeCell ref="AL58:AN65"/>
    <mergeCell ref="AO58:AQ65"/>
    <mergeCell ref="AR58:AT65"/>
    <mergeCell ref="AU58:AX64"/>
    <mergeCell ref="AY58:BB64"/>
    <mergeCell ref="T65:V65"/>
    <mergeCell ref="W65:Y65"/>
    <mergeCell ref="AU65:BB65"/>
  </mergeCells>
  <pageMargins left="0.70866141732283472" right="0.70866141732283472" top="0.74803149606299213" bottom="0.74803149606299213" header="0.31496062992125984" footer="0.31496062992125984"/>
  <pageSetup paperSize="9" scale="58" fitToHeight="8" orientation="landscape" verticalDpi="1200" r:id="rId1"/>
  <rowBreaks count="2" manualBreakCount="2">
    <brk id="53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ДХФ</vt:lpstr>
      <vt:lpstr>ASE_rus</vt:lpstr>
      <vt:lpstr>ДХФ!Область_печати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Dell</cp:lastModifiedBy>
  <cp:lastPrinted>2021-09-07T05:16:32Z</cp:lastPrinted>
  <dcterms:created xsi:type="dcterms:W3CDTF">2009-08-20T16:31:54Z</dcterms:created>
  <dcterms:modified xsi:type="dcterms:W3CDTF">2023-12-12T04:50:56Z</dcterms:modified>
</cp:coreProperties>
</file>